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defaultThemeVersion="124226"/>
  <xr:revisionPtr revIDLastSave="0" documentId="13_ncr:1_{00406DED-E69E-46A3-B081-564CDBA4A718}" xr6:coauthVersionLast="47" xr6:coauthVersionMax="47" xr10:uidLastSave="{00000000-0000-0000-0000-000000000000}"/>
  <bookViews>
    <workbookView xWindow="630" yWindow="90" windowWidth="13800" windowHeight="15270" xr2:uid="{00000000-000D-0000-FFFF-FFFF00000000}"/>
  </bookViews>
  <sheets>
    <sheet name="PSS 2022" sheetId="3" r:id="rId1"/>
  </sheets>
  <definedNames>
    <definedName name="_xlnm._FilterDatabase" localSheetId="0" hidden="1">'PSS 2022'!#REF!</definedName>
    <definedName name="_xlnm.Print_Area" localSheetId="0">'PSS 2022'!$A$1:$M$71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8" i="3" l="1"/>
  <c r="L62" i="3" s="1"/>
  <c r="G65" i="3"/>
  <c r="D65" i="3"/>
  <c r="F65" i="3" s="1"/>
  <c r="G64" i="3"/>
  <c r="D64" i="3"/>
  <c r="F64" i="3" s="1"/>
  <c r="G63" i="3"/>
  <c r="D63" i="3"/>
  <c r="F63" i="3" s="1"/>
  <c r="G62" i="3"/>
  <c r="D62" i="3"/>
  <c r="F62" i="3" s="1"/>
  <c r="G61" i="3"/>
  <c r="D61" i="3"/>
  <c r="F61" i="3" s="1"/>
  <c r="G60" i="3"/>
  <c r="D60" i="3"/>
  <c r="F60" i="3" s="1"/>
  <c r="G59" i="3"/>
  <c r="D59" i="3"/>
  <c r="F59" i="3" s="1"/>
  <c r="G58" i="3"/>
  <c r="D58" i="3"/>
  <c r="F58" i="3" s="1"/>
  <c r="G57" i="3"/>
  <c r="D57" i="3"/>
  <c r="F57" i="3" s="1"/>
  <c r="G56" i="3"/>
  <c r="D56" i="3"/>
  <c r="F56" i="3" s="1"/>
  <c r="G55" i="3"/>
  <c r="D55" i="3"/>
  <c r="F55" i="3" s="1"/>
  <c r="G54" i="3"/>
  <c r="D54" i="3"/>
  <c r="F54" i="3" s="1"/>
  <c r="G53" i="3"/>
  <c r="D53" i="3"/>
  <c r="F53" i="3" s="1"/>
  <c r="G52" i="3"/>
  <c r="D52" i="3"/>
  <c r="F52" i="3" s="1"/>
  <c r="G51" i="3"/>
  <c r="D51" i="3"/>
  <c r="F51" i="3" s="1"/>
  <c r="G50" i="3"/>
  <c r="D50" i="3"/>
  <c r="F50" i="3" s="1"/>
  <c r="G49" i="3"/>
  <c r="D49" i="3"/>
  <c r="F49" i="3" s="1"/>
  <c r="G48" i="3"/>
  <c r="D48" i="3"/>
  <c r="F48" i="3" s="1"/>
  <c r="G47" i="3"/>
  <c r="D47" i="3"/>
  <c r="F47" i="3" s="1"/>
  <c r="G46" i="3"/>
  <c r="D46" i="3"/>
  <c r="F46" i="3" s="1"/>
  <c r="G45" i="3"/>
  <c r="D45" i="3"/>
  <c r="F45" i="3" s="1"/>
  <c r="G44" i="3"/>
  <c r="D44" i="3"/>
  <c r="F44" i="3" s="1"/>
  <c r="G43" i="3"/>
  <c r="D43" i="3"/>
  <c r="F43" i="3" s="1"/>
  <c r="G42" i="3"/>
  <c r="D42" i="3"/>
  <c r="F42" i="3" s="1"/>
  <c r="G41" i="3"/>
  <c r="D41" i="3"/>
  <c r="F41" i="3" s="1"/>
  <c r="G40" i="3"/>
  <c r="D40" i="3"/>
  <c r="F40" i="3" s="1"/>
  <c r="G39" i="3"/>
  <c r="D39" i="3"/>
  <c r="F39" i="3" s="1"/>
  <c r="G38" i="3"/>
  <c r="D38" i="3"/>
  <c r="F38" i="3" s="1"/>
  <c r="G37" i="3"/>
  <c r="D37" i="3"/>
  <c r="F37" i="3" s="1"/>
  <c r="G36" i="3"/>
  <c r="D36" i="3"/>
  <c r="F36" i="3" s="1"/>
  <c r="G35" i="3"/>
  <c r="D35" i="3"/>
  <c r="F35" i="3" s="1"/>
  <c r="G34" i="3"/>
  <c r="D34" i="3"/>
  <c r="F34" i="3" s="1"/>
  <c r="G33" i="3"/>
  <c r="D33" i="3"/>
  <c r="F33" i="3" s="1"/>
  <c r="G32" i="3"/>
  <c r="D32" i="3"/>
  <c r="F32" i="3" s="1"/>
  <c r="E20" i="3"/>
  <c r="L36" i="3" l="1"/>
  <c r="L33" i="3"/>
  <c r="L44" i="3"/>
  <c r="L52" i="3"/>
  <c r="L60" i="3"/>
  <c r="L32" i="3"/>
  <c r="L35" i="3"/>
  <c r="L43" i="3"/>
  <c r="L51" i="3"/>
  <c r="L59" i="3"/>
  <c r="L40" i="3"/>
  <c r="L48" i="3"/>
  <c r="L56" i="3"/>
  <c r="L39" i="3"/>
  <c r="L47" i="3"/>
  <c r="L55" i="3"/>
  <c r="L63" i="3"/>
  <c r="H42" i="3"/>
  <c r="H34" i="3"/>
  <c r="H46" i="3"/>
  <c r="H38" i="3"/>
  <c r="L64" i="3"/>
  <c r="H50" i="3"/>
  <c r="H65" i="3"/>
  <c r="H61" i="3"/>
  <c r="H57" i="3"/>
  <c r="H53" i="3"/>
  <c r="H49" i="3"/>
  <c r="H45" i="3"/>
  <c r="H41" i="3"/>
  <c r="H37" i="3"/>
  <c r="H43" i="3"/>
  <c r="H35" i="3"/>
  <c r="H32" i="3"/>
  <c r="H58" i="3"/>
  <c r="H64" i="3"/>
  <c r="H60" i="3"/>
  <c r="H56" i="3"/>
  <c r="H52" i="3"/>
  <c r="H48" i="3"/>
  <c r="H44" i="3"/>
  <c r="H40" i="3"/>
  <c r="H36" i="3"/>
  <c r="H33" i="3"/>
  <c r="H63" i="3"/>
  <c r="H59" i="3"/>
  <c r="H55" i="3"/>
  <c r="H51" i="3"/>
  <c r="H47" i="3"/>
  <c r="H39" i="3"/>
  <c r="E21" i="3"/>
  <c r="I44" i="3" s="1"/>
  <c r="H62" i="3"/>
  <c r="H54" i="3"/>
  <c r="L37" i="3"/>
  <c r="L41" i="3"/>
  <c r="L45" i="3"/>
  <c r="L49" i="3"/>
  <c r="L53" i="3"/>
  <c r="L57" i="3"/>
  <c r="L61" i="3"/>
  <c r="L65" i="3"/>
  <c r="L34" i="3"/>
  <c r="L38" i="3"/>
  <c r="L42" i="3"/>
  <c r="L46" i="3"/>
  <c r="L50" i="3"/>
  <c r="L54" i="3"/>
  <c r="L58" i="3"/>
  <c r="I59" i="3" l="1"/>
  <c r="J59" i="3" s="1"/>
  <c r="M59" i="3" s="1"/>
  <c r="I50" i="3"/>
  <c r="J50" i="3" s="1"/>
  <c r="M50" i="3" s="1"/>
  <c r="I65" i="3"/>
  <c r="J65" i="3" s="1"/>
  <c r="M65" i="3" s="1"/>
  <c r="I34" i="3"/>
  <c r="J34" i="3" s="1"/>
  <c r="M34" i="3" s="1"/>
  <c r="I60" i="3"/>
  <c r="J60" i="3" s="1"/>
  <c r="M60" i="3" s="1"/>
  <c r="I40" i="3"/>
  <c r="J40" i="3" s="1"/>
  <c r="M40" i="3" s="1"/>
  <c r="I51" i="3"/>
  <c r="J51" i="3" s="1"/>
  <c r="M51" i="3" s="1"/>
  <c r="I64" i="3"/>
  <c r="J64" i="3" s="1"/>
  <c r="M64" i="3" s="1"/>
  <c r="I32" i="3"/>
  <c r="J32" i="3" s="1"/>
  <c r="M32" i="3" s="1"/>
  <c r="I58" i="3"/>
  <c r="J58" i="3" s="1"/>
  <c r="M58" i="3" s="1"/>
  <c r="I46" i="3"/>
  <c r="J46" i="3" s="1"/>
  <c r="M46" i="3" s="1"/>
  <c r="I52" i="3"/>
  <c r="J52" i="3" s="1"/>
  <c r="M52" i="3" s="1"/>
  <c r="I36" i="3"/>
  <c r="J36" i="3" s="1"/>
  <c r="M36" i="3" s="1"/>
  <c r="I43" i="3"/>
  <c r="J43" i="3" s="1"/>
  <c r="M43" i="3" s="1"/>
  <c r="I35" i="3"/>
  <c r="J35" i="3" s="1"/>
  <c r="M35" i="3" s="1"/>
  <c r="I57" i="3"/>
  <c r="J57" i="3" s="1"/>
  <c r="M57" i="3" s="1"/>
  <c r="I63" i="3"/>
  <c r="J63" i="3" s="1"/>
  <c r="M63" i="3" s="1"/>
  <c r="I55" i="3"/>
  <c r="J55" i="3" s="1"/>
  <c r="M55" i="3" s="1"/>
  <c r="I42" i="3"/>
  <c r="J42" i="3" s="1"/>
  <c r="M42" i="3" s="1"/>
  <c r="I48" i="3"/>
  <c r="J48" i="3" s="1"/>
  <c r="M48" i="3" s="1"/>
  <c r="J44" i="3"/>
  <c r="M44" i="3" s="1"/>
  <c r="I39" i="3"/>
  <c r="J39" i="3" s="1"/>
  <c r="M39" i="3" s="1"/>
  <c r="I33" i="3"/>
  <c r="J33" i="3" s="1"/>
  <c r="M33" i="3" s="1"/>
  <c r="I61" i="3"/>
  <c r="J61" i="3" s="1"/>
  <c r="M61" i="3" s="1"/>
  <c r="I56" i="3"/>
  <c r="J56" i="3" s="1"/>
  <c r="M56" i="3" s="1"/>
  <c r="I62" i="3"/>
  <c r="J62" i="3" s="1"/>
  <c r="M62" i="3" s="1"/>
  <c r="I54" i="3"/>
  <c r="J54" i="3" s="1"/>
  <c r="M54" i="3" s="1"/>
  <c r="I38" i="3"/>
  <c r="J38" i="3" s="1"/>
  <c r="M38" i="3" s="1"/>
  <c r="I53" i="3"/>
  <c r="J53" i="3" s="1"/>
  <c r="M53" i="3" s="1"/>
  <c r="I45" i="3"/>
  <c r="J45" i="3" s="1"/>
  <c r="M45" i="3" s="1"/>
  <c r="I49" i="3"/>
  <c r="J49" i="3" s="1"/>
  <c r="M49" i="3" s="1"/>
  <c r="I41" i="3"/>
  <c r="J41" i="3" s="1"/>
  <c r="M41" i="3" s="1"/>
  <c r="I37" i="3"/>
  <c r="J37" i="3" s="1"/>
  <c r="M37" i="3" s="1"/>
  <c r="I47" i="3"/>
  <c r="J47" i="3" s="1"/>
  <c r="M47" i="3" s="1"/>
  <c r="M68" i="3" l="1"/>
  <c r="H69" i="3" s="1"/>
</calcChain>
</file>

<file path=xl/sharedStrings.xml><?xml version="1.0" encoding="utf-8"?>
<sst xmlns="http://schemas.openxmlformats.org/spreadsheetml/2006/main" count="94" uniqueCount="83">
  <si>
    <t>SECRETARÍA DE OBRAS PÚBLICAS</t>
  </si>
  <si>
    <t>DIRECCIÓN GENERAL DE PLANEACIÓN, COSTOS Y LICITACIÓN DE OBRA</t>
  </si>
  <si>
    <t>DEPARTAMENTO DE LICITACIÓN Y CONTRATOS</t>
  </si>
  <si>
    <t>CONTRATISTA:</t>
  </si>
  <si>
    <t>NOMBRE OBRA:</t>
  </si>
  <si>
    <t>LICITACIÓN No.:</t>
  </si>
  <si>
    <t>Rubros del Seguro Social e INFONAVIT</t>
  </si>
  <si>
    <t>FECHA:</t>
  </si>
  <si>
    <t>Datos Generales</t>
  </si>
  <si>
    <t>Concepto</t>
  </si>
  <si>
    <t>Porcentaje</t>
  </si>
  <si>
    <t>Base de Calculo</t>
  </si>
  <si>
    <t>Condicionante</t>
  </si>
  <si>
    <t>Enfermedad y Maternidad</t>
  </si>
  <si>
    <t>Prest. En Especie Fija</t>
  </si>
  <si>
    <t>UMA</t>
  </si>
  <si>
    <t>Prest. En Especie Adicional</t>
  </si>
  <si>
    <t>(SB-3*(UMA))</t>
  </si>
  <si>
    <t>Prest. En Dinero</t>
  </si>
  <si>
    <t>SB</t>
  </si>
  <si>
    <t>Prest. En Especie Pensionados</t>
  </si>
  <si>
    <t>Equivalencias</t>
  </si>
  <si>
    <t>Invalidez y Vida</t>
  </si>
  <si>
    <t>U.M.A.</t>
  </si>
  <si>
    <t>3* SMZU</t>
  </si>
  <si>
    <t>Guarderías</t>
  </si>
  <si>
    <t>Retiro, Cesantía y Vejez</t>
  </si>
  <si>
    <t>Retiro</t>
  </si>
  <si>
    <t>Cesantía y Vejez</t>
  </si>
  <si>
    <t>Riesgo de Trabajo</t>
  </si>
  <si>
    <t>Infonavit</t>
  </si>
  <si>
    <t>No.</t>
  </si>
  <si>
    <t>Categoría</t>
  </si>
  <si>
    <t>Salario Mínimo</t>
  </si>
  <si>
    <t>S. Mínimo días equivalentes</t>
  </si>
  <si>
    <t>Factor de Demanda</t>
  </si>
  <si>
    <t>S. Base días equivalentes</t>
  </si>
  <si>
    <t>Base de calculo (SB)</t>
  </si>
  <si>
    <t>Pres. en especie fija (1.A) A (SB)</t>
  </si>
  <si>
    <t>Prestación en esp. Adicional (2.A) A (SB)</t>
  </si>
  <si>
    <t>Prestaciones de Seguridad Social</t>
  </si>
  <si>
    <t>Cantidad</t>
  </si>
  <si>
    <t>Prorrateo Cantidad</t>
  </si>
  <si>
    <t>Prorrateo prestación</t>
  </si>
  <si>
    <t>ALBAÑIL, OFICIAL</t>
  </si>
  <si>
    <t>ALUMINERO (Albañil) OFICIAL</t>
  </si>
  <si>
    <t>AYUDANTE ESPECIALIZADO (Peon)</t>
  </si>
  <si>
    <t>AYUDANTE GENERAL (Peon)</t>
  </si>
  <si>
    <t>AZULEJERO, OFICIAL</t>
  </si>
  <si>
    <t>CANTERERO (Albañil), OFICIAL</t>
  </si>
  <si>
    <t>CARPINTERO DE OBRA NEGRA, OFICIAL</t>
  </si>
  <si>
    <t>CARPINTERO EN FABRICACION   Y REPARACION DE MUEBLES, OFICIAL</t>
  </si>
  <si>
    <t>CHOFER DE CAMION</t>
  </si>
  <si>
    <t>CHOFER DE CAMIONETA DE CARGA</t>
  </si>
  <si>
    <t>ELECT. LINERO (Of. Electricista), OFICIAL</t>
  </si>
  <si>
    <t>ELECTRICISTA INSTALACIONES VOZ Y DATOS (Electricista), OFICIAL</t>
  </si>
  <si>
    <t>ELECTRICISTA MEDIA Y ALTA TENSION (Electricista), OFICIAL</t>
  </si>
  <si>
    <t>ELECTRICISTA OFICIAL</t>
  </si>
  <si>
    <t>ENCARGADO DE BODEGA Y/O ALMACEN</t>
  </si>
  <si>
    <t>FIERRERO OBRA NEGRA (Albañil), OFICIAL</t>
  </si>
  <si>
    <t>HERRERO, OFICIAL</t>
  </si>
  <si>
    <t>JARDINERO (Peon)</t>
  </si>
  <si>
    <t>OPERADOR DE EQUIPO MENOR</t>
  </si>
  <si>
    <t>OPERADOR DE EQUIPO PESADO</t>
  </si>
  <si>
    <t>OPERADOR DE GRUA</t>
  </si>
  <si>
    <t>OPERADOR DE MOTOCOMFORMADORA</t>
  </si>
  <si>
    <t>PEON</t>
  </si>
  <si>
    <t>PINTOR, OFICIAL</t>
  </si>
  <si>
    <t>PLOMERO, OFICIAL</t>
  </si>
  <si>
    <t>RESTAURADOR ALBAÑIL (Albañil)</t>
  </si>
  <si>
    <t>RESTAURADOR PINTOR (Albañil)</t>
  </si>
  <si>
    <t>SOLDADOR CALIFICADO (soldador), OFICIAL</t>
  </si>
  <si>
    <t>SOLDADOR OFICIAL</t>
  </si>
  <si>
    <t>TABLAROQUERO (Albañil), OFICIAL</t>
  </si>
  <si>
    <t>TOPOGRAFO (Albañil), OFICIAL</t>
  </si>
  <si>
    <t>VELADOR</t>
  </si>
  <si>
    <t>VIDRIERO (Albañil), OFICIAL</t>
  </si>
  <si>
    <t>YESERO, OFICIAL</t>
  </si>
  <si>
    <t>Porcentaje de Prestaciones de Seguridad Social</t>
  </si>
  <si>
    <t>Llenar con los datos de acuerdo a la administración de cada empresa, tomando en cuenta que no pueden ser inferiores a los mínimos establecidos en los diferentes ordenamientos legales</t>
  </si>
  <si>
    <t>Llenar con los datos de acuerdo a la administración de cada empresa.</t>
  </si>
  <si>
    <t>Salario Mínimo General area geográfica del resto del país</t>
  </si>
  <si>
    <t>Valor de la Unidad de Medida y Actualización (2022):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</si>
</sst>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&quot;$&quot;#,##0.00"/>
    <numFmt numFmtId="165" formatCode="0.0000%"/>
    <numFmt numFmtId="166" formatCode="0.00000"/>
    <numFmt numFmtId="167" formatCode="0.00000%"/>
    <numFmt numFmtId="168" formatCode="0.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0"/>
      <color theme="3" tint="0.3999755851924192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u/>
      <sz val="12"/>
      <name val="Arial"/>
      <family val="2"/>
    </font>
    <font>
      <sz val="6"/>
      <name val="Arial"/>
      <family val="2"/>
    </font>
    <font>
      <b/>
      <u/>
      <sz val="10"/>
      <color rgb="FF0070C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0">
    <xf numFmtId="0" fontId="0" fillId="0" borderId="0" xfId="0"/>
    <xf numFmtId="0" fontId="5" fillId="0" borderId="0" xfId="1" applyFont="1" applyAlignment="1" applyProtection="1">
      <alignment horizontal="centerContinuous"/>
    </xf>
    <xf numFmtId="0" fontId="2" fillId="0" borderId="0" xfId="1" applyFont="1" applyAlignment="1" applyProtection="1">
      <alignment horizontal="centerContinuous"/>
    </xf>
    <xf numFmtId="0" fontId="4" fillId="0" borderId="0" xfId="1"/>
    <xf numFmtId="0" fontId="6" fillId="0" borderId="0" xfId="1" applyFont="1" applyAlignment="1" applyProtection="1">
      <alignment horizontal="centerContinuous"/>
    </xf>
    <xf numFmtId="0" fontId="3" fillId="0" borderId="0" xfId="1" applyFont="1" applyAlignment="1" applyProtection="1">
      <alignment horizontal="centerContinuous"/>
    </xf>
    <xf numFmtId="0" fontId="2" fillId="0" borderId="0" xfId="1" applyFont="1" applyBorder="1" applyProtection="1"/>
    <xf numFmtId="0" fontId="8" fillId="0" borderId="0" xfId="1" applyFont="1" applyBorder="1" applyAlignment="1" applyProtection="1">
      <alignment horizontal="right"/>
    </xf>
    <xf numFmtId="0" fontId="2" fillId="4" borderId="0" xfId="1" applyFont="1" applyFill="1" applyBorder="1" applyProtection="1"/>
    <xf numFmtId="0" fontId="8" fillId="4" borderId="0" xfId="1" applyFont="1" applyFill="1" applyBorder="1" applyAlignment="1" applyProtection="1">
      <alignment horizontal="right"/>
    </xf>
    <xf numFmtId="0" fontId="9" fillId="4" borderId="0" xfId="1" applyFont="1" applyFill="1" applyBorder="1" applyAlignment="1" applyProtection="1">
      <alignment horizontal="left"/>
    </xf>
    <xf numFmtId="0" fontId="9" fillId="4" borderId="0" xfId="1" applyFont="1" applyFill="1" applyBorder="1" applyAlignment="1" applyProtection="1">
      <alignment horizontal="left"/>
      <protection locked="0"/>
    </xf>
    <xf numFmtId="0" fontId="4" fillId="4" borderId="0" xfId="1" applyFill="1"/>
    <xf numFmtId="0" fontId="2" fillId="0" borderId="0" xfId="1" applyFont="1" applyProtection="1"/>
    <xf numFmtId="0" fontId="8" fillId="0" borderId="0" xfId="1" applyFont="1" applyAlignment="1" applyProtection="1">
      <alignment horizontal="right"/>
    </xf>
    <xf numFmtId="0" fontId="4" fillId="0" borderId="14" xfId="1" applyBorder="1" applyAlignment="1" applyProtection="1">
      <alignment horizontal="center" vertical="top" wrapText="1"/>
    </xf>
    <xf numFmtId="0" fontId="8" fillId="0" borderId="14" xfId="1" applyFont="1" applyFill="1" applyBorder="1" applyAlignment="1" applyProtection="1">
      <alignment horizontal="center" vertical="top" wrapText="1"/>
    </xf>
    <xf numFmtId="0" fontId="8" fillId="4" borderId="15" xfId="1" applyFont="1" applyFill="1" applyBorder="1" applyAlignment="1" applyProtection="1">
      <alignment horizontal="center" vertical="center" wrapText="1"/>
    </xf>
    <xf numFmtId="0" fontId="2" fillId="0" borderId="2" xfId="1" applyFont="1" applyBorder="1" applyProtection="1"/>
    <xf numFmtId="0" fontId="2" fillId="0" borderId="1" xfId="1" applyFont="1" applyBorder="1" applyProtection="1"/>
    <xf numFmtId="0" fontId="8" fillId="0" borderId="2" xfId="1" applyFont="1" applyBorder="1" applyProtection="1"/>
    <xf numFmtId="0" fontId="4" fillId="0" borderId="0" xfId="1" applyBorder="1" applyProtection="1"/>
    <xf numFmtId="0" fontId="10" fillId="0" borderId="0" xfId="1" applyFont="1" applyBorder="1" applyProtection="1"/>
    <xf numFmtId="0" fontId="10" fillId="0" borderId="1" xfId="1" applyFont="1" applyBorder="1" applyProtection="1"/>
    <xf numFmtId="0" fontId="11" fillId="0" borderId="2" xfId="1" applyFont="1" applyBorder="1" applyProtection="1"/>
    <xf numFmtId="44" fontId="2" fillId="0" borderId="0" xfId="1" applyNumberFormat="1" applyFont="1" applyProtection="1"/>
    <xf numFmtId="0" fontId="10" fillId="0" borderId="2" xfId="1" applyFont="1" applyBorder="1" applyAlignment="1" applyProtection="1">
      <alignment horizontal="left" indent="1"/>
    </xf>
    <xf numFmtId="165" fontId="10" fillId="0" borderId="0" xfId="1" applyNumberFormat="1" applyFont="1" applyFill="1" applyBorder="1" applyProtection="1"/>
    <xf numFmtId="165" fontId="10" fillId="0" borderId="0" xfId="1" applyNumberFormat="1" applyFont="1" applyBorder="1" applyProtection="1"/>
    <xf numFmtId="2" fontId="2" fillId="0" borderId="0" xfId="1" applyNumberFormat="1" applyFont="1" applyBorder="1" applyProtection="1"/>
    <xf numFmtId="166" fontId="2" fillId="0" borderId="1" xfId="1" applyNumberFormat="1" applyFont="1" applyBorder="1" applyProtection="1"/>
    <xf numFmtId="2" fontId="8" fillId="0" borderId="2" xfId="1" applyNumberFormat="1" applyFont="1" applyBorder="1" applyAlignment="1" applyProtection="1">
      <alignment horizontal="right"/>
    </xf>
    <xf numFmtId="2" fontId="10" fillId="0" borderId="0" xfId="1" applyNumberFormat="1" applyFont="1" applyBorder="1" applyProtection="1"/>
    <xf numFmtId="166" fontId="10" fillId="0" borderId="0" xfId="1" applyNumberFormat="1" applyFont="1" applyBorder="1" applyProtection="1"/>
    <xf numFmtId="2" fontId="8" fillId="0" borderId="2" xfId="1" applyNumberFormat="1" applyFont="1" applyBorder="1" applyAlignment="1" applyProtection="1">
      <alignment horizontal="left"/>
    </xf>
    <xf numFmtId="2" fontId="10" fillId="0" borderId="2" xfId="1" applyNumberFormat="1" applyFont="1" applyBorder="1" applyAlignment="1" applyProtection="1">
      <alignment horizontal="left"/>
    </xf>
    <xf numFmtId="10" fontId="10" fillId="0" borderId="1" xfId="3" applyNumberFormat="1" applyFont="1" applyFill="1" applyBorder="1" applyProtection="1"/>
    <xf numFmtId="2" fontId="10" fillId="0" borderId="11" xfId="1" applyNumberFormat="1" applyFont="1" applyBorder="1" applyAlignment="1" applyProtection="1">
      <alignment horizontal="left"/>
    </xf>
    <xf numFmtId="2" fontId="10" fillId="0" borderId="3" xfId="1" applyNumberFormat="1" applyFont="1" applyBorder="1" applyProtection="1"/>
    <xf numFmtId="0" fontId="2" fillId="0" borderId="3" xfId="1" applyFont="1" applyBorder="1" applyProtection="1"/>
    <xf numFmtId="10" fontId="10" fillId="0" borderId="12" xfId="3" applyNumberFormat="1" applyFont="1" applyFill="1" applyBorder="1" applyProtection="1"/>
    <xf numFmtId="2" fontId="8" fillId="0" borderId="9" xfId="1" applyNumberFormat="1" applyFont="1" applyBorder="1" applyAlignment="1" applyProtection="1">
      <alignment horizontal="right"/>
    </xf>
    <xf numFmtId="2" fontId="10" fillId="0" borderId="9" xfId="1" applyNumberFormat="1" applyFont="1" applyBorder="1" applyProtection="1"/>
    <xf numFmtId="166" fontId="10" fillId="0" borderId="9" xfId="1" applyNumberFormat="1" applyFont="1" applyBorder="1" applyProtection="1"/>
    <xf numFmtId="0" fontId="10" fillId="0" borderId="9" xfId="1" applyFont="1" applyBorder="1" applyProtection="1"/>
    <xf numFmtId="2" fontId="8" fillId="0" borderId="0" xfId="1" applyNumberFormat="1" applyFont="1" applyBorder="1" applyAlignment="1" applyProtection="1">
      <alignment horizontal="left"/>
    </xf>
    <xf numFmtId="167" fontId="12" fillId="6" borderId="0" xfId="1" applyNumberFormat="1" applyFont="1" applyFill="1" applyBorder="1" applyProtection="1">
      <protection locked="0"/>
    </xf>
    <xf numFmtId="167" fontId="10" fillId="0" borderId="0" xfId="1" applyNumberFormat="1" applyFont="1" applyBorder="1" applyProtection="1"/>
    <xf numFmtId="2" fontId="10" fillId="0" borderId="0" xfId="1" applyNumberFormat="1" applyFont="1" applyBorder="1" applyAlignment="1" applyProtection="1">
      <alignment horizontal="left"/>
    </xf>
    <xf numFmtId="10" fontId="10" fillId="0" borderId="0" xfId="3" applyNumberFormat="1" applyFont="1" applyFill="1" applyBorder="1" applyProtection="1"/>
    <xf numFmtId="0" fontId="10" fillId="0" borderId="11" xfId="1" applyFont="1" applyBorder="1" applyAlignment="1" applyProtection="1">
      <alignment horizontal="left" indent="1"/>
    </xf>
    <xf numFmtId="0" fontId="4" fillId="0" borderId="3" xfId="1" applyBorder="1" applyProtection="1"/>
    <xf numFmtId="165" fontId="10" fillId="0" borderId="3" xfId="1" applyNumberFormat="1" applyFont="1" applyBorder="1" applyProtection="1"/>
    <xf numFmtId="0" fontId="10" fillId="0" borderId="3" xfId="1" applyFont="1" applyBorder="1" applyProtection="1"/>
    <xf numFmtId="0" fontId="10" fillId="0" borderId="12" xfId="1" applyFont="1" applyBorder="1" applyProtection="1"/>
    <xf numFmtId="2" fontId="8" fillId="0" borderId="0" xfId="1" applyNumberFormat="1" applyFont="1" applyAlignment="1" applyProtection="1">
      <alignment horizontal="right"/>
    </xf>
    <xf numFmtId="2" fontId="10" fillId="0" borderId="0" xfId="1" applyNumberFormat="1" applyFont="1" applyProtection="1"/>
    <xf numFmtId="4" fontId="8" fillId="7" borderId="16" xfId="1" applyNumberFormat="1" applyFont="1" applyFill="1" applyBorder="1" applyAlignment="1" applyProtection="1">
      <alignment horizontal="center" vertical="center" wrapText="1"/>
    </xf>
    <xf numFmtId="4" fontId="8" fillId="7" borderId="17" xfId="1" applyNumberFormat="1" applyFont="1" applyFill="1" applyBorder="1" applyAlignment="1" applyProtection="1">
      <alignment horizontal="center" vertical="center" wrapText="1"/>
    </xf>
    <xf numFmtId="4" fontId="8" fillId="7" borderId="18" xfId="1" applyNumberFormat="1" applyFont="1" applyFill="1" applyBorder="1" applyAlignment="1" applyProtection="1">
      <alignment horizontal="center" vertical="center" wrapText="1"/>
    </xf>
    <xf numFmtId="0" fontId="10" fillId="6" borderId="19" xfId="1" quotePrefix="1" applyFont="1" applyFill="1" applyBorder="1" applyAlignment="1" applyProtection="1">
      <alignment horizontal="center" vertical="top"/>
      <protection locked="0"/>
    </xf>
    <xf numFmtId="0" fontId="10" fillId="6" borderId="20" xfId="1" applyFont="1" applyFill="1" applyBorder="1" applyAlignment="1" applyProtection="1">
      <alignment vertical="top" wrapText="1"/>
      <protection locked="0"/>
    </xf>
    <xf numFmtId="164" fontId="10" fillId="6" borderId="20" xfId="1" applyNumberFormat="1" applyFont="1" applyFill="1" applyBorder="1" applyAlignment="1" applyProtection="1">
      <alignment horizontal="center" vertical="top"/>
      <protection locked="0"/>
    </xf>
    <xf numFmtId="4" fontId="10" fillId="0" borderId="20" xfId="1" applyNumberFormat="1" applyFont="1" applyBorder="1" applyAlignment="1" applyProtection="1">
      <alignment horizontal="center" vertical="top"/>
    </xf>
    <xf numFmtId="2" fontId="10" fillId="2" borderId="21" xfId="1" applyNumberFormat="1" applyFont="1" applyFill="1" applyBorder="1" applyAlignment="1" applyProtection="1">
      <alignment horizontal="center" vertical="top"/>
      <protection locked="0"/>
    </xf>
    <xf numFmtId="166" fontId="10" fillId="0" borderId="21" xfId="1" applyNumberFormat="1" applyFont="1" applyBorder="1" applyAlignment="1" applyProtection="1">
      <alignment horizontal="center" vertical="top"/>
    </xf>
    <xf numFmtId="4" fontId="10" fillId="6" borderId="21" xfId="1" applyNumberFormat="1" applyFont="1" applyFill="1" applyBorder="1" applyAlignment="1" applyProtection="1">
      <alignment horizontal="center" vertical="top"/>
      <protection locked="0"/>
    </xf>
    <xf numFmtId="168" fontId="10" fillId="0" borderId="21" xfId="1" applyNumberFormat="1" applyFont="1" applyBorder="1" applyAlignment="1" applyProtection="1">
      <alignment horizontal="center" vertical="top"/>
    </xf>
    <xf numFmtId="10" fontId="10" fillId="0" borderId="22" xfId="1" applyNumberFormat="1" applyFont="1" applyBorder="1" applyAlignment="1" applyProtection="1">
      <alignment horizontal="center" vertical="top"/>
    </xf>
    <xf numFmtId="0" fontId="10" fillId="6" borderId="23" xfId="1" quotePrefix="1" applyFont="1" applyFill="1" applyBorder="1" applyAlignment="1" applyProtection="1">
      <alignment horizontal="center" vertical="top"/>
      <protection locked="0"/>
    </xf>
    <xf numFmtId="0" fontId="10" fillId="6" borderId="21" xfId="1" applyFont="1" applyFill="1" applyBorder="1" applyAlignment="1" applyProtection="1">
      <alignment vertical="top" wrapText="1"/>
      <protection locked="0"/>
    </xf>
    <xf numFmtId="164" fontId="10" fillId="6" borderId="21" xfId="1" applyNumberFormat="1" applyFont="1" applyFill="1" applyBorder="1" applyAlignment="1" applyProtection="1">
      <alignment horizontal="center" vertical="top"/>
      <protection locked="0"/>
    </xf>
    <xf numFmtId="4" fontId="10" fillId="0" borderId="21" xfId="1" applyNumberFormat="1" applyFont="1" applyBorder="1" applyAlignment="1" applyProtection="1">
      <alignment horizontal="center" vertical="top"/>
    </xf>
    <xf numFmtId="0" fontId="10" fillId="6" borderId="24" xfId="1" quotePrefix="1" applyFont="1" applyFill="1" applyBorder="1" applyAlignment="1" applyProtection="1">
      <alignment horizontal="center" vertical="top"/>
      <protection locked="0"/>
    </xf>
    <xf numFmtId="0" fontId="10" fillId="6" borderId="25" xfId="1" applyFont="1" applyFill="1" applyBorder="1" applyAlignment="1" applyProtection="1">
      <alignment vertical="top" wrapText="1"/>
      <protection locked="0"/>
    </xf>
    <xf numFmtId="164" fontId="10" fillId="6" borderId="25" xfId="1" applyNumberFormat="1" applyFont="1" applyFill="1" applyBorder="1" applyAlignment="1" applyProtection="1">
      <alignment horizontal="center"/>
      <protection locked="0"/>
    </xf>
    <xf numFmtId="4" fontId="10" fillId="0" borderId="25" xfId="1" applyNumberFormat="1" applyFont="1" applyBorder="1" applyAlignment="1" applyProtection="1">
      <alignment horizontal="center"/>
    </xf>
    <xf numFmtId="166" fontId="10" fillId="0" borderId="25" xfId="1" applyNumberFormat="1" applyFont="1" applyBorder="1" applyAlignment="1" applyProtection="1">
      <alignment horizontal="center"/>
    </xf>
    <xf numFmtId="2" fontId="2" fillId="6" borderId="25" xfId="1" applyNumberFormat="1" applyFont="1" applyFill="1" applyBorder="1" applyAlignment="1" applyProtection="1">
      <alignment horizontal="center"/>
      <protection locked="0"/>
    </xf>
    <xf numFmtId="168" fontId="10" fillId="0" borderId="25" xfId="1" applyNumberFormat="1" applyFont="1" applyBorder="1" applyAlignment="1" applyProtection="1">
      <alignment horizontal="center"/>
    </xf>
    <xf numFmtId="10" fontId="10" fillId="0" borderId="26" xfId="1" applyNumberFormat="1" applyFont="1" applyBorder="1" applyAlignment="1" applyProtection="1">
      <alignment horizontal="center"/>
    </xf>
    <xf numFmtId="0" fontId="10" fillId="6" borderId="27" xfId="1" applyFont="1" applyFill="1" applyBorder="1" applyProtection="1">
      <protection locked="0"/>
    </xf>
    <xf numFmtId="0" fontId="10" fillId="6" borderId="28" xfId="1" applyFont="1" applyFill="1" applyBorder="1" applyAlignment="1" applyProtection="1">
      <alignment vertical="top"/>
      <protection locked="0"/>
    </xf>
    <xf numFmtId="164" fontId="10" fillId="6" borderId="28" xfId="1" applyNumberFormat="1" applyFont="1" applyFill="1" applyBorder="1" applyAlignment="1" applyProtection="1">
      <alignment horizontal="center"/>
      <protection locked="0"/>
    </xf>
    <xf numFmtId="4" fontId="10" fillId="0" borderId="28" xfId="1" applyNumberFormat="1" applyFont="1" applyBorder="1" applyAlignment="1" applyProtection="1">
      <alignment horizontal="center"/>
    </xf>
    <xf numFmtId="166" fontId="10" fillId="0" borderId="28" xfId="1" applyNumberFormat="1" applyFont="1" applyBorder="1" applyAlignment="1" applyProtection="1">
      <alignment horizontal="center"/>
    </xf>
    <xf numFmtId="2" fontId="2" fillId="6" borderId="28" xfId="1" applyNumberFormat="1" applyFont="1" applyFill="1" applyBorder="1" applyAlignment="1" applyProtection="1">
      <alignment horizontal="center"/>
      <protection locked="0"/>
    </xf>
    <xf numFmtId="168" fontId="10" fillId="0" borderId="28" xfId="1" applyNumberFormat="1" applyFont="1" applyBorder="1" applyAlignment="1" applyProtection="1">
      <alignment horizontal="center"/>
    </xf>
    <xf numFmtId="10" fontId="10" fillId="0" borderId="29" xfId="1" applyNumberFormat="1" applyFont="1" applyBorder="1" applyAlignment="1" applyProtection="1">
      <alignment horizontal="center"/>
    </xf>
    <xf numFmtId="0" fontId="10" fillId="0" borderId="9" xfId="1" applyFont="1" applyFill="1" applyBorder="1" applyProtection="1"/>
    <xf numFmtId="164" fontId="10" fillId="0" borderId="9" xfId="1" applyNumberFormat="1" applyFont="1" applyFill="1" applyBorder="1" applyAlignment="1" applyProtection="1">
      <alignment horizontal="center"/>
      <protection locked="0"/>
    </xf>
    <xf numFmtId="4" fontId="10" fillId="0" borderId="9" xfId="1" applyNumberFormat="1" applyFont="1" applyFill="1" applyBorder="1" applyAlignment="1" applyProtection="1">
      <alignment horizontal="center"/>
    </xf>
    <xf numFmtId="2" fontId="10" fillId="0" borderId="9" xfId="1" applyNumberFormat="1" applyFont="1" applyFill="1" applyBorder="1" applyAlignment="1" applyProtection="1">
      <alignment horizontal="center"/>
      <protection locked="0"/>
    </xf>
    <xf numFmtId="2" fontId="10" fillId="0" borderId="9" xfId="1" applyNumberFormat="1" applyFont="1" applyFill="1" applyBorder="1" applyAlignment="1" applyProtection="1">
      <alignment horizontal="center"/>
    </xf>
    <xf numFmtId="166" fontId="10" fillId="0" borderId="9" xfId="1" applyNumberFormat="1" applyFont="1" applyFill="1" applyBorder="1" applyAlignment="1" applyProtection="1">
      <alignment horizontal="center"/>
    </xf>
    <xf numFmtId="0" fontId="10" fillId="0" borderId="9" xfId="1" applyFont="1" applyFill="1" applyBorder="1" applyAlignment="1" applyProtection="1">
      <alignment horizontal="center"/>
    </xf>
    <xf numFmtId="2" fontId="8" fillId="0" borderId="5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Protection="1"/>
    <xf numFmtId="10" fontId="9" fillId="0" borderId="5" xfId="3" applyNumberFormat="1" applyFont="1" applyFill="1" applyBorder="1" applyAlignment="1" applyProtection="1">
      <alignment horizontal="center"/>
    </xf>
    <xf numFmtId="10" fontId="13" fillId="0" borderId="0" xfId="1" applyNumberFormat="1" applyFont="1" applyProtection="1"/>
    <xf numFmtId="4" fontId="10" fillId="2" borderId="0" xfId="1" applyNumberFormat="1" applyFont="1" applyFill="1" applyBorder="1" applyAlignment="1" applyProtection="1">
      <alignment vertical="top"/>
      <protection locked="0"/>
    </xf>
    <xf numFmtId="0" fontId="2" fillId="6" borderId="0" xfId="1" applyFont="1" applyFill="1" applyBorder="1" applyAlignment="1" applyProtection="1">
      <alignment horizontal="center" vertical="top" wrapText="1"/>
    </xf>
    <xf numFmtId="0" fontId="2" fillId="0" borderId="0" xfId="1" applyFont="1" applyBorder="1" applyAlignment="1" applyProtection="1">
      <alignment horizontal="left" vertical="top"/>
    </xf>
    <xf numFmtId="0" fontId="14" fillId="0" borderId="0" xfId="1" applyFont="1" applyAlignment="1">
      <alignment vertical="top" wrapText="1"/>
    </xf>
    <xf numFmtId="4" fontId="10" fillId="4" borderId="0" xfId="1" applyNumberFormat="1" applyFont="1" applyFill="1" applyBorder="1" applyAlignment="1" applyProtection="1">
      <alignment vertical="top"/>
      <protection locked="0"/>
    </xf>
    <xf numFmtId="0" fontId="14" fillId="0" borderId="0" xfId="1" applyFont="1" applyBorder="1" applyAlignment="1" applyProtection="1">
      <alignment vertical="top" wrapText="1"/>
    </xf>
    <xf numFmtId="0" fontId="8" fillId="4" borderId="14" xfId="1" applyFont="1" applyFill="1" applyBorder="1" applyAlignment="1" applyProtection="1">
      <alignment horizontal="center" vertical="center" wrapText="1"/>
    </xf>
    <xf numFmtId="0" fontId="7" fillId="0" borderId="0" xfId="1" applyFont="1" applyAlignment="1" applyProtection="1">
      <alignment horizontal="center"/>
    </xf>
    <xf numFmtId="44" fontId="8" fillId="5" borderId="1" xfId="2" applyFont="1" applyFill="1" applyBorder="1" applyAlignment="1" applyProtection="1">
      <alignment horizontal="center"/>
      <protection locked="0"/>
    </xf>
    <xf numFmtId="44" fontId="8" fillId="0" borderId="1" xfId="2" applyFont="1" applyFill="1" applyBorder="1" applyAlignment="1" applyProtection="1">
      <alignment horizontal="center"/>
      <protection locked="0"/>
    </xf>
    <xf numFmtId="0" fontId="9" fillId="0" borderId="6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8" fillId="4" borderId="13" xfId="1" applyFont="1" applyFill="1" applyBorder="1" applyAlignment="1" applyProtection="1">
      <alignment horizontal="center" vertical="center" wrapText="1"/>
    </xf>
    <xf numFmtId="0" fontId="8" fillId="4" borderId="14" xfId="1" applyFont="1" applyFill="1" applyBorder="1" applyAlignment="1" applyProtection="1">
      <alignment horizontal="center" vertical="center" wrapText="1"/>
    </xf>
    <xf numFmtId="0" fontId="6" fillId="0" borderId="0" xfId="1" applyFont="1" applyAlignment="1" applyProtection="1">
      <alignment horizontal="center"/>
    </xf>
    <xf numFmtId="0" fontId="2" fillId="0" borderId="0" xfId="1" applyFont="1" applyAlignment="1">
      <alignment horizontal="left" vertical="top" wrapText="1"/>
    </xf>
    <xf numFmtId="0" fontId="15" fillId="0" borderId="0" xfId="1" applyFont="1" applyAlignment="1" applyProtection="1">
      <alignment horizontal="center"/>
    </xf>
    <xf numFmtId="0" fontId="9" fillId="3" borderId="0" xfId="1" applyFont="1" applyFill="1" applyBorder="1" applyAlignment="1" applyProtection="1">
      <alignment horizontal="left"/>
      <protection locked="0"/>
    </xf>
    <xf numFmtId="0" fontId="9" fillId="3" borderId="0" xfId="1" applyFont="1" applyFill="1" applyAlignment="1" applyProtection="1">
      <alignment horizontal="left"/>
      <protection locked="0"/>
    </xf>
    <xf numFmtId="0" fontId="9" fillId="0" borderId="8" xfId="1" applyFont="1" applyBorder="1" applyAlignment="1" applyProtection="1">
      <alignment horizontal="center" vertical="center"/>
    </xf>
    <xf numFmtId="0" fontId="9" fillId="0" borderId="9" xfId="1" applyFont="1" applyBorder="1" applyAlignment="1" applyProtection="1">
      <alignment horizontal="center" vertical="center"/>
    </xf>
    <xf numFmtId="0" fontId="9" fillId="0" borderId="10" xfId="1" applyFont="1" applyBorder="1" applyAlignment="1" applyProtection="1">
      <alignment horizontal="center" vertical="center"/>
    </xf>
    <xf numFmtId="0" fontId="9" fillId="0" borderId="2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0" fontId="9" fillId="0" borderId="1" xfId="1" applyFont="1" applyBorder="1" applyAlignment="1" applyProtection="1">
      <alignment horizontal="center" vertical="center"/>
    </xf>
    <xf numFmtId="0" fontId="9" fillId="0" borderId="11" xfId="1" applyFont="1" applyBorder="1" applyAlignment="1" applyProtection="1">
      <alignment horizontal="center" vertical="center"/>
    </xf>
    <xf numFmtId="0" fontId="9" fillId="0" borderId="3" xfId="1" applyFont="1" applyBorder="1" applyAlignment="1" applyProtection="1">
      <alignment horizontal="center" vertical="center"/>
    </xf>
    <xf numFmtId="0" fontId="9" fillId="0" borderId="12" xfId="1" applyFont="1" applyBorder="1" applyAlignment="1" applyProtection="1">
      <alignment horizontal="center" vertical="center"/>
    </xf>
    <xf numFmtId="14" fontId="9" fillId="3" borderId="0" xfId="1" applyNumberFormat="1" applyFont="1" applyFill="1" applyAlignment="1" applyProtection="1">
      <alignment horizontal="left"/>
      <protection locked="0"/>
    </xf>
  </cellXfs>
  <cellStyles count="5">
    <cellStyle name="Moneda 2" xfId="2" xr:uid="{00000000-0005-0000-0000-000000000000}"/>
    <cellStyle name="Moneda 3" xfId="4" xr:uid="{00000000-0005-0000-0000-000001000000}"/>
    <cellStyle name="Normal" xfId="0" builtinId="0"/>
    <cellStyle name="Normal 2" xfId="1" xr:uid="{00000000-0005-0000-0000-000003000000}"/>
    <cellStyle name="Porcentaje 2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1962150</xdr:colOff>
      <xdr:row>4</xdr:row>
      <xdr:rowOff>152400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193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2"/>
  <sheetViews>
    <sheetView showGridLines="0" tabSelected="1" topLeftCell="A22" zoomScaleNormal="100" workbookViewId="0">
      <selection activeCell="E54" sqref="E54"/>
    </sheetView>
  </sheetViews>
  <sheetFormatPr baseColWidth="10" defaultRowHeight="12.75" x14ac:dyDescent="0.2"/>
  <cols>
    <col min="1" max="1" width="9.85546875" style="3" customWidth="1"/>
    <col min="2" max="2" width="33.85546875" style="3" customWidth="1"/>
    <col min="3" max="3" width="10.28515625" style="3" customWidth="1"/>
    <col min="4" max="4" width="11.42578125" style="3" customWidth="1"/>
    <col min="5" max="5" width="10.5703125" style="3" customWidth="1"/>
    <col min="6" max="10" width="11.42578125" style="3" customWidth="1"/>
    <col min="11" max="11" width="9.7109375" style="3" customWidth="1"/>
    <col min="12" max="13" width="11.42578125" style="3" customWidth="1"/>
    <col min="14" max="248" width="11.42578125" style="3"/>
    <col min="249" max="249" width="9.85546875" style="3" customWidth="1"/>
    <col min="250" max="250" width="29.85546875" style="3" customWidth="1"/>
    <col min="251" max="251" width="10.28515625" style="3" customWidth="1"/>
    <col min="252" max="252" width="11.42578125" style="3"/>
    <col min="253" max="253" width="10.5703125" style="3" customWidth="1"/>
    <col min="254" max="258" width="11.42578125" style="3"/>
    <col min="259" max="259" width="9.7109375" style="3" customWidth="1"/>
    <col min="260" max="261" width="11.42578125" style="3"/>
    <col min="262" max="262" width="0" style="3" hidden="1" customWidth="1"/>
    <col min="263" max="263" width="11.42578125" style="3"/>
    <col min="264" max="264" width="32.7109375" style="3" customWidth="1"/>
    <col min="265" max="504" width="11.42578125" style="3"/>
    <col min="505" max="505" width="9.85546875" style="3" customWidth="1"/>
    <col min="506" max="506" width="29.85546875" style="3" customWidth="1"/>
    <col min="507" max="507" width="10.28515625" style="3" customWidth="1"/>
    <col min="508" max="508" width="11.42578125" style="3"/>
    <col min="509" max="509" width="10.5703125" style="3" customWidth="1"/>
    <col min="510" max="514" width="11.42578125" style="3"/>
    <col min="515" max="515" width="9.7109375" style="3" customWidth="1"/>
    <col min="516" max="517" width="11.42578125" style="3"/>
    <col min="518" max="518" width="0" style="3" hidden="1" customWidth="1"/>
    <col min="519" max="519" width="11.42578125" style="3"/>
    <col min="520" max="520" width="32.7109375" style="3" customWidth="1"/>
    <col min="521" max="760" width="11.42578125" style="3"/>
    <col min="761" max="761" width="9.85546875" style="3" customWidth="1"/>
    <col min="762" max="762" width="29.85546875" style="3" customWidth="1"/>
    <col min="763" max="763" width="10.28515625" style="3" customWidth="1"/>
    <col min="764" max="764" width="11.42578125" style="3"/>
    <col min="765" max="765" width="10.5703125" style="3" customWidth="1"/>
    <col min="766" max="770" width="11.42578125" style="3"/>
    <col min="771" max="771" width="9.7109375" style="3" customWidth="1"/>
    <col min="772" max="773" width="11.42578125" style="3"/>
    <col min="774" max="774" width="0" style="3" hidden="1" customWidth="1"/>
    <col min="775" max="775" width="11.42578125" style="3"/>
    <col min="776" max="776" width="32.7109375" style="3" customWidth="1"/>
    <col min="777" max="1016" width="11.42578125" style="3"/>
    <col min="1017" max="1017" width="9.85546875" style="3" customWidth="1"/>
    <col min="1018" max="1018" width="29.85546875" style="3" customWidth="1"/>
    <col min="1019" max="1019" width="10.28515625" style="3" customWidth="1"/>
    <col min="1020" max="1020" width="11.42578125" style="3"/>
    <col min="1021" max="1021" width="10.5703125" style="3" customWidth="1"/>
    <col min="1022" max="1026" width="11.42578125" style="3"/>
    <col min="1027" max="1027" width="9.7109375" style="3" customWidth="1"/>
    <col min="1028" max="1029" width="11.42578125" style="3"/>
    <col min="1030" max="1030" width="0" style="3" hidden="1" customWidth="1"/>
    <col min="1031" max="1031" width="11.42578125" style="3"/>
    <col min="1032" max="1032" width="32.7109375" style="3" customWidth="1"/>
    <col min="1033" max="1272" width="11.42578125" style="3"/>
    <col min="1273" max="1273" width="9.85546875" style="3" customWidth="1"/>
    <col min="1274" max="1274" width="29.85546875" style="3" customWidth="1"/>
    <col min="1275" max="1275" width="10.28515625" style="3" customWidth="1"/>
    <col min="1276" max="1276" width="11.42578125" style="3"/>
    <col min="1277" max="1277" width="10.5703125" style="3" customWidth="1"/>
    <col min="1278" max="1282" width="11.42578125" style="3"/>
    <col min="1283" max="1283" width="9.7109375" style="3" customWidth="1"/>
    <col min="1284" max="1285" width="11.42578125" style="3"/>
    <col min="1286" max="1286" width="0" style="3" hidden="1" customWidth="1"/>
    <col min="1287" max="1287" width="11.42578125" style="3"/>
    <col min="1288" max="1288" width="32.7109375" style="3" customWidth="1"/>
    <col min="1289" max="1528" width="11.42578125" style="3"/>
    <col min="1529" max="1529" width="9.85546875" style="3" customWidth="1"/>
    <col min="1530" max="1530" width="29.85546875" style="3" customWidth="1"/>
    <col min="1531" max="1531" width="10.28515625" style="3" customWidth="1"/>
    <col min="1532" max="1532" width="11.42578125" style="3"/>
    <col min="1533" max="1533" width="10.5703125" style="3" customWidth="1"/>
    <col min="1534" max="1538" width="11.42578125" style="3"/>
    <col min="1539" max="1539" width="9.7109375" style="3" customWidth="1"/>
    <col min="1540" max="1541" width="11.42578125" style="3"/>
    <col min="1542" max="1542" width="0" style="3" hidden="1" customWidth="1"/>
    <col min="1543" max="1543" width="11.42578125" style="3"/>
    <col min="1544" max="1544" width="32.7109375" style="3" customWidth="1"/>
    <col min="1545" max="1784" width="11.42578125" style="3"/>
    <col min="1785" max="1785" width="9.85546875" style="3" customWidth="1"/>
    <col min="1786" max="1786" width="29.85546875" style="3" customWidth="1"/>
    <col min="1787" max="1787" width="10.28515625" style="3" customWidth="1"/>
    <col min="1788" max="1788" width="11.42578125" style="3"/>
    <col min="1789" max="1789" width="10.5703125" style="3" customWidth="1"/>
    <col min="1790" max="1794" width="11.42578125" style="3"/>
    <col min="1795" max="1795" width="9.7109375" style="3" customWidth="1"/>
    <col min="1796" max="1797" width="11.42578125" style="3"/>
    <col min="1798" max="1798" width="0" style="3" hidden="1" customWidth="1"/>
    <col min="1799" max="1799" width="11.42578125" style="3"/>
    <col min="1800" max="1800" width="32.7109375" style="3" customWidth="1"/>
    <col min="1801" max="2040" width="11.42578125" style="3"/>
    <col min="2041" max="2041" width="9.85546875" style="3" customWidth="1"/>
    <col min="2042" max="2042" width="29.85546875" style="3" customWidth="1"/>
    <col min="2043" max="2043" width="10.28515625" style="3" customWidth="1"/>
    <col min="2044" max="2044" width="11.42578125" style="3"/>
    <col min="2045" max="2045" width="10.5703125" style="3" customWidth="1"/>
    <col min="2046" max="2050" width="11.42578125" style="3"/>
    <col min="2051" max="2051" width="9.7109375" style="3" customWidth="1"/>
    <col min="2052" max="2053" width="11.42578125" style="3"/>
    <col min="2054" max="2054" width="0" style="3" hidden="1" customWidth="1"/>
    <col min="2055" max="2055" width="11.42578125" style="3"/>
    <col min="2056" max="2056" width="32.7109375" style="3" customWidth="1"/>
    <col min="2057" max="2296" width="11.42578125" style="3"/>
    <col min="2297" max="2297" width="9.85546875" style="3" customWidth="1"/>
    <col min="2298" max="2298" width="29.85546875" style="3" customWidth="1"/>
    <col min="2299" max="2299" width="10.28515625" style="3" customWidth="1"/>
    <col min="2300" max="2300" width="11.42578125" style="3"/>
    <col min="2301" max="2301" width="10.5703125" style="3" customWidth="1"/>
    <col min="2302" max="2306" width="11.42578125" style="3"/>
    <col min="2307" max="2307" width="9.7109375" style="3" customWidth="1"/>
    <col min="2308" max="2309" width="11.42578125" style="3"/>
    <col min="2310" max="2310" width="0" style="3" hidden="1" customWidth="1"/>
    <col min="2311" max="2311" width="11.42578125" style="3"/>
    <col min="2312" max="2312" width="32.7109375" style="3" customWidth="1"/>
    <col min="2313" max="2552" width="11.42578125" style="3"/>
    <col min="2553" max="2553" width="9.85546875" style="3" customWidth="1"/>
    <col min="2554" max="2554" width="29.85546875" style="3" customWidth="1"/>
    <col min="2555" max="2555" width="10.28515625" style="3" customWidth="1"/>
    <col min="2556" max="2556" width="11.42578125" style="3"/>
    <col min="2557" max="2557" width="10.5703125" style="3" customWidth="1"/>
    <col min="2558" max="2562" width="11.42578125" style="3"/>
    <col min="2563" max="2563" width="9.7109375" style="3" customWidth="1"/>
    <col min="2564" max="2565" width="11.42578125" style="3"/>
    <col min="2566" max="2566" width="0" style="3" hidden="1" customWidth="1"/>
    <col min="2567" max="2567" width="11.42578125" style="3"/>
    <col min="2568" max="2568" width="32.7109375" style="3" customWidth="1"/>
    <col min="2569" max="2808" width="11.42578125" style="3"/>
    <col min="2809" max="2809" width="9.85546875" style="3" customWidth="1"/>
    <col min="2810" max="2810" width="29.85546875" style="3" customWidth="1"/>
    <col min="2811" max="2811" width="10.28515625" style="3" customWidth="1"/>
    <col min="2812" max="2812" width="11.42578125" style="3"/>
    <col min="2813" max="2813" width="10.5703125" style="3" customWidth="1"/>
    <col min="2814" max="2818" width="11.42578125" style="3"/>
    <col min="2819" max="2819" width="9.7109375" style="3" customWidth="1"/>
    <col min="2820" max="2821" width="11.42578125" style="3"/>
    <col min="2822" max="2822" width="0" style="3" hidden="1" customWidth="1"/>
    <col min="2823" max="2823" width="11.42578125" style="3"/>
    <col min="2824" max="2824" width="32.7109375" style="3" customWidth="1"/>
    <col min="2825" max="3064" width="11.42578125" style="3"/>
    <col min="3065" max="3065" width="9.85546875" style="3" customWidth="1"/>
    <col min="3066" max="3066" width="29.85546875" style="3" customWidth="1"/>
    <col min="3067" max="3067" width="10.28515625" style="3" customWidth="1"/>
    <col min="3068" max="3068" width="11.42578125" style="3"/>
    <col min="3069" max="3069" width="10.5703125" style="3" customWidth="1"/>
    <col min="3070" max="3074" width="11.42578125" style="3"/>
    <col min="3075" max="3075" width="9.7109375" style="3" customWidth="1"/>
    <col min="3076" max="3077" width="11.42578125" style="3"/>
    <col min="3078" max="3078" width="0" style="3" hidden="1" customWidth="1"/>
    <col min="3079" max="3079" width="11.42578125" style="3"/>
    <col min="3080" max="3080" width="32.7109375" style="3" customWidth="1"/>
    <col min="3081" max="3320" width="11.42578125" style="3"/>
    <col min="3321" max="3321" width="9.85546875" style="3" customWidth="1"/>
    <col min="3322" max="3322" width="29.85546875" style="3" customWidth="1"/>
    <col min="3323" max="3323" width="10.28515625" style="3" customWidth="1"/>
    <col min="3324" max="3324" width="11.42578125" style="3"/>
    <col min="3325" max="3325" width="10.5703125" style="3" customWidth="1"/>
    <col min="3326" max="3330" width="11.42578125" style="3"/>
    <col min="3331" max="3331" width="9.7109375" style="3" customWidth="1"/>
    <col min="3332" max="3333" width="11.42578125" style="3"/>
    <col min="3334" max="3334" width="0" style="3" hidden="1" customWidth="1"/>
    <col min="3335" max="3335" width="11.42578125" style="3"/>
    <col min="3336" max="3336" width="32.7109375" style="3" customWidth="1"/>
    <col min="3337" max="3576" width="11.42578125" style="3"/>
    <col min="3577" max="3577" width="9.85546875" style="3" customWidth="1"/>
    <col min="3578" max="3578" width="29.85546875" style="3" customWidth="1"/>
    <col min="3579" max="3579" width="10.28515625" style="3" customWidth="1"/>
    <col min="3580" max="3580" width="11.42578125" style="3"/>
    <col min="3581" max="3581" width="10.5703125" style="3" customWidth="1"/>
    <col min="3582" max="3586" width="11.42578125" style="3"/>
    <col min="3587" max="3587" width="9.7109375" style="3" customWidth="1"/>
    <col min="3588" max="3589" width="11.42578125" style="3"/>
    <col min="3590" max="3590" width="0" style="3" hidden="1" customWidth="1"/>
    <col min="3591" max="3591" width="11.42578125" style="3"/>
    <col min="3592" max="3592" width="32.7109375" style="3" customWidth="1"/>
    <col min="3593" max="3832" width="11.42578125" style="3"/>
    <col min="3833" max="3833" width="9.85546875" style="3" customWidth="1"/>
    <col min="3834" max="3834" width="29.85546875" style="3" customWidth="1"/>
    <col min="3835" max="3835" width="10.28515625" style="3" customWidth="1"/>
    <col min="3836" max="3836" width="11.42578125" style="3"/>
    <col min="3837" max="3837" width="10.5703125" style="3" customWidth="1"/>
    <col min="3838" max="3842" width="11.42578125" style="3"/>
    <col min="3843" max="3843" width="9.7109375" style="3" customWidth="1"/>
    <col min="3844" max="3845" width="11.42578125" style="3"/>
    <col min="3846" max="3846" width="0" style="3" hidden="1" customWidth="1"/>
    <col min="3847" max="3847" width="11.42578125" style="3"/>
    <col min="3848" max="3848" width="32.7109375" style="3" customWidth="1"/>
    <col min="3849" max="4088" width="11.42578125" style="3"/>
    <col min="4089" max="4089" width="9.85546875" style="3" customWidth="1"/>
    <col min="4090" max="4090" width="29.85546875" style="3" customWidth="1"/>
    <col min="4091" max="4091" width="10.28515625" style="3" customWidth="1"/>
    <col min="4092" max="4092" width="11.42578125" style="3"/>
    <col min="4093" max="4093" width="10.5703125" style="3" customWidth="1"/>
    <col min="4094" max="4098" width="11.42578125" style="3"/>
    <col min="4099" max="4099" width="9.7109375" style="3" customWidth="1"/>
    <col min="4100" max="4101" width="11.42578125" style="3"/>
    <col min="4102" max="4102" width="0" style="3" hidden="1" customWidth="1"/>
    <col min="4103" max="4103" width="11.42578125" style="3"/>
    <col min="4104" max="4104" width="32.7109375" style="3" customWidth="1"/>
    <col min="4105" max="4344" width="11.42578125" style="3"/>
    <col min="4345" max="4345" width="9.85546875" style="3" customWidth="1"/>
    <col min="4346" max="4346" width="29.85546875" style="3" customWidth="1"/>
    <col min="4347" max="4347" width="10.28515625" style="3" customWidth="1"/>
    <col min="4348" max="4348" width="11.42578125" style="3"/>
    <col min="4349" max="4349" width="10.5703125" style="3" customWidth="1"/>
    <col min="4350" max="4354" width="11.42578125" style="3"/>
    <col min="4355" max="4355" width="9.7109375" style="3" customWidth="1"/>
    <col min="4356" max="4357" width="11.42578125" style="3"/>
    <col min="4358" max="4358" width="0" style="3" hidden="1" customWidth="1"/>
    <col min="4359" max="4359" width="11.42578125" style="3"/>
    <col min="4360" max="4360" width="32.7109375" style="3" customWidth="1"/>
    <col min="4361" max="4600" width="11.42578125" style="3"/>
    <col min="4601" max="4601" width="9.85546875" style="3" customWidth="1"/>
    <col min="4602" max="4602" width="29.85546875" style="3" customWidth="1"/>
    <col min="4603" max="4603" width="10.28515625" style="3" customWidth="1"/>
    <col min="4604" max="4604" width="11.42578125" style="3"/>
    <col min="4605" max="4605" width="10.5703125" style="3" customWidth="1"/>
    <col min="4606" max="4610" width="11.42578125" style="3"/>
    <col min="4611" max="4611" width="9.7109375" style="3" customWidth="1"/>
    <col min="4612" max="4613" width="11.42578125" style="3"/>
    <col min="4614" max="4614" width="0" style="3" hidden="1" customWidth="1"/>
    <col min="4615" max="4615" width="11.42578125" style="3"/>
    <col min="4616" max="4616" width="32.7109375" style="3" customWidth="1"/>
    <col min="4617" max="4856" width="11.42578125" style="3"/>
    <col min="4857" max="4857" width="9.85546875" style="3" customWidth="1"/>
    <col min="4858" max="4858" width="29.85546875" style="3" customWidth="1"/>
    <col min="4859" max="4859" width="10.28515625" style="3" customWidth="1"/>
    <col min="4860" max="4860" width="11.42578125" style="3"/>
    <col min="4861" max="4861" width="10.5703125" style="3" customWidth="1"/>
    <col min="4862" max="4866" width="11.42578125" style="3"/>
    <col min="4867" max="4867" width="9.7109375" style="3" customWidth="1"/>
    <col min="4868" max="4869" width="11.42578125" style="3"/>
    <col min="4870" max="4870" width="0" style="3" hidden="1" customWidth="1"/>
    <col min="4871" max="4871" width="11.42578125" style="3"/>
    <col min="4872" max="4872" width="32.7109375" style="3" customWidth="1"/>
    <col min="4873" max="5112" width="11.42578125" style="3"/>
    <col min="5113" max="5113" width="9.85546875" style="3" customWidth="1"/>
    <col min="5114" max="5114" width="29.85546875" style="3" customWidth="1"/>
    <col min="5115" max="5115" width="10.28515625" style="3" customWidth="1"/>
    <col min="5116" max="5116" width="11.42578125" style="3"/>
    <col min="5117" max="5117" width="10.5703125" style="3" customWidth="1"/>
    <col min="5118" max="5122" width="11.42578125" style="3"/>
    <col min="5123" max="5123" width="9.7109375" style="3" customWidth="1"/>
    <col min="5124" max="5125" width="11.42578125" style="3"/>
    <col min="5126" max="5126" width="0" style="3" hidden="1" customWidth="1"/>
    <col min="5127" max="5127" width="11.42578125" style="3"/>
    <col min="5128" max="5128" width="32.7109375" style="3" customWidth="1"/>
    <col min="5129" max="5368" width="11.42578125" style="3"/>
    <col min="5369" max="5369" width="9.85546875" style="3" customWidth="1"/>
    <col min="5370" max="5370" width="29.85546875" style="3" customWidth="1"/>
    <col min="5371" max="5371" width="10.28515625" style="3" customWidth="1"/>
    <col min="5372" max="5372" width="11.42578125" style="3"/>
    <col min="5373" max="5373" width="10.5703125" style="3" customWidth="1"/>
    <col min="5374" max="5378" width="11.42578125" style="3"/>
    <col min="5379" max="5379" width="9.7109375" style="3" customWidth="1"/>
    <col min="5380" max="5381" width="11.42578125" style="3"/>
    <col min="5382" max="5382" width="0" style="3" hidden="1" customWidth="1"/>
    <col min="5383" max="5383" width="11.42578125" style="3"/>
    <col min="5384" max="5384" width="32.7109375" style="3" customWidth="1"/>
    <col min="5385" max="5624" width="11.42578125" style="3"/>
    <col min="5625" max="5625" width="9.85546875" style="3" customWidth="1"/>
    <col min="5626" max="5626" width="29.85546875" style="3" customWidth="1"/>
    <col min="5627" max="5627" width="10.28515625" style="3" customWidth="1"/>
    <col min="5628" max="5628" width="11.42578125" style="3"/>
    <col min="5629" max="5629" width="10.5703125" style="3" customWidth="1"/>
    <col min="5630" max="5634" width="11.42578125" style="3"/>
    <col min="5635" max="5635" width="9.7109375" style="3" customWidth="1"/>
    <col min="5636" max="5637" width="11.42578125" style="3"/>
    <col min="5638" max="5638" width="0" style="3" hidden="1" customWidth="1"/>
    <col min="5639" max="5639" width="11.42578125" style="3"/>
    <col min="5640" max="5640" width="32.7109375" style="3" customWidth="1"/>
    <col min="5641" max="5880" width="11.42578125" style="3"/>
    <col min="5881" max="5881" width="9.85546875" style="3" customWidth="1"/>
    <col min="5882" max="5882" width="29.85546875" style="3" customWidth="1"/>
    <col min="5883" max="5883" width="10.28515625" style="3" customWidth="1"/>
    <col min="5884" max="5884" width="11.42578125" style="3"/>
    <col min="5885" max="5885" width="10.5703125" style="3" customWidth="1"/>
    <col min="5886" max="5890" width="11.42578125" style="3"/>
    <col min="5891" max="5891" width="9.7109375" style="3" customWidth="1"/>
    <col min="5892" max="5893" width="11.42578125" style="3"/>
    <col min="5894" max="5894" width="0" style="3" hidden="1" customWidth="1"/>
    <col min="5895" max="5895" width="11.42578125" style="3"/>
    <col min="5896" max="5896" width="32.7109375" style="3" customWidth="1"/>
    <col min="5897" max="6136" width="11.42578125" style="3"/>
    <col min="6137" max="6137" width="9.85546875" style="3" customWidth="1"/>
    <col min="6138" max="6138" width="29.85546875" style="3" customWidth="1"/>
    <col min="6139" max="6139" width="10.28515625" style="3" customWidth="1"/>
    <col min="6140" max="6140" width="11.42578125" style="3"/>
    <col min="6141" max="6141" width="10.5703125" style="3" customWidth="1"/>
    <col min="6142" max="6146" width="11.42578125" style="3"/>
    <col min="6147" max="6147" width="9.7109375" style="3" customWidth="1"/>
    <col min="6148" max="6149" width="11.42578125" style="3"/>
    <col min="6150" max="6150" width="0" style="3" hidden="1" customWidth="1"/>
    <col min="6151" max="6151" width="11.42578125" style="3"/>
    <col min="6152" max="6152" width="32.7109375" style="3" customWidth="1"/>
    <col min="6153" max="6392" width="11.42578125" style="3"/>
    <col min="6393" max="6393" width="9.85546875" style="3" customWidth="1"/>
    <col min="6394" max="6394" width="29.85546875" style="3" customWidth="1"/>
    <col min="6395" max="6395" width="10.28515625" style="3" customWidth="1"/>
    <col min="6396" max="6396" width="11.42578125" style="3"/>
    <col min="6397" max="6397" width="10.5703125" style="3" customWidth="1"/>
    <col min="6398" max="6402" width="11.42578125" style="3"/>
    <col min="6403" max="6403" width="9.7109375" style="3" customWidth="1"/>
    <col min="6404" max="6405" width="11.42578125" style="3"/>
    <col min="6406" max="6406" width="0" style="3" hidden="1" customWidth="1"/>
    <col min="6407" max="6407" width="11.42578125" style="3"/>
    <col min="6408" max="6408" width="32.7109375" style="3" customWidth="1"/>
    <col min="6409" max="6648" width="11.42578125" style="3"/>
    <col min="6649" max="6649" width="9.85546875" style="3" customWidth="1"/>
    <col min="6650" max="6650" width="29.85546875" style="3" customWidth="1"/>
    <col min="6651" max="6651" width="10.28515625" style="3" customWidth="1"/>
    <col min="6652" max="6652" width="11.42578125" style="3"/>
    <col min="6653" max="6653" width="10.5703125" style="3" customWidth="1"/>
    <col min="6654" max="6658" width="11.42578125" style="3"/>
    <col min="6659" max="6659" width="9.7109375" style="3" customWidth="1"/>
    <col min="6660" max="6661" width="11.42578125" style="3"/>
    <col min="6662" max="6662" width="0" style="3" hidden="1" customWidth="1"/>
    <col min="6663" max="6663" width="11.42578125" style="3"/>
    <col min="6664" max="6664" width="32.7109375" style="3" customWidth="1"/>
    <col min="6665" max="6904" width="11.42578125" style="3"/>
    <col min="6905" max="6905" width="9.85546875" style="3" customWidth="1"/>
    <col min="6906" max="6906" width="29.85546875" style="3" customWidth="1"/>
    <col min="6907" max="6907" width="10.28515625" style="3" customWidth="1"/>
    <col min="6908" max="6908" width="11.42578125" style="3"/>
    <col min="6909" max="6909" width="10.5703125" style="3" customWidth="1"/>
    <col min="6910" max="6914" width="11.42578125" style="3"/>
    <col min="6915" max="6915" width="9.7109375" style="3" customWidth="1"/>
    <col min="6916" max="6917" width="11.42578125" style="3"/>
    <col min="6918" max="6918" width="0" style="3" hidden="1" customWidth="1"/>
    <col min="6919" max="6919" width="11.42578125" style="3"/>
    <col min="6920" max="6920" width="32.7109375" style="3" customWidth="1"/>
    <col min="6921" max="7160" width="11.42578125" style="3"/>
    <col min="7161" max="7161" width="9.85546875" style="3" customWidth="1"/>
    <col min="7162" max="7162" width="29.85546875" style="3" customWidth="1"/>
    <col min="7163" max="7163" width="10.28515625" style="3" customWidth="1"/>
    <col min="7164" max="7164" width="11.42578125" style="3"/>
    <col min="7165" max="7165" width="10.5703125" style="3" customWidth="1"/>
    <col min="7166" max="7170" width="11.42578125" style="3"/>
    <col min="7171" max="7171" width="9.7109375" style="3" customWidth="1"/>
    <col min="7172" max="7173" width="11.42578125" style="3"/>
    <col min="7174" max="7174" width="0" style="3" hidden="1" customWidth="1"/>
    <col min="7175" max="7175" width="11.42578125" style="3"/>
    <col min="7176" max="7176" width="32.7109375" style="3" customWidth="1"/>
    <col min="7177" max="7416" width="11.42578125" style="3"/>
    <col min="7417" max="7417" width="9.85546875" style="3" customWidth="1"/>
    <col min="7418" max="7418" width="29.85546875" style="3" customWidth="1"/>
    <col min="7419" max="7419" width="10.28515625" style="3" customWidth="1"/>
    <col min="7420" max="7420" width="11.42578125" style="3"/>
    <col min="7421" max="7421" width="10.5703125" style="3" customWidth="1"/>
    <col min="7422" max="7426" width="11.42578125" style="3"/>
    <col min="7427" max="7427" width="9.7109375" style="3" customWidth="1"/>
    <col min="7428" max="7429" width="11.42578125" style="3"/>
    <col min="7430" max="7430" width="0" style="3" hidden="1" customWidth="1"/>
    <col min="7431" max="7431" width="11.42578125" style="3"/>
    <col min="7432" max="7432" width="32.7109375" style="3" customWidth="1"/>
    <col min="7433" max="7672" width="11.42578125" style="3"/>
    <col min="7673" max="7673" width="9.85546875" style="3" customWidth="1"/>
    <col min="7674" max="7674" width="29.85546875" style="3" customWidth="1"/>
    <col min="7675" max="7675" width="10.28515625" style="3" customWidth="1"/>
    <col min="7676" max="7676" width="11.42578125" style="3"/>
    <col min="7677" max="7677" width="10.5703125" style="3" customWidth="1"/>
    <col min="7678" max="7682" width="11.42578125" style="3"/>
    <col min="7683" max="7683" width="9.7109375" style="3" customWidth="1"/>
    <col min="7684" max="7685" width="11.42578125" style="3"/>
    <col min="7686" max="7686" width="0" style="3" hidden="1" customWidth="1"/>
    <col min="7687" max="7687" width="11.42578125" style="3"/>
    <col min="7688" max="7688" width="32.7109375" style="3" customWidth="1"/>
    <col min="7689" max="7928" width="11.42578125" style="3"/>
    <col min="7929" max="7929" width="9.85546875" style="3" customWidth="1"/>
    <col min="7930" max="7930" width="29.85546875" style="3" customWidth="1"/>
    <col min="7931" max="7931" width="10.28515625" style="3" customWidth="1"/>
    <col min="7932" max="7932" width="11.42578125" style="3"/>
    <col min="7933" max="7933" width="10.5703125" style="3" customWidth="1"/>
    <col min="7934" max="7938" width="11.42578125" style="3"/>
    <col min="7939" max="7939" width="9.7109375" style="3" customWidth="1"/>
    <col min="7940" max="7941" width="11.42578125" style="3"/>
    <col min="7942" max="7942" width="0" style="3" hidden="1" customWidth="1"/>
    <col min="7943" max="7943" width="11.42578125" style="3"/>
    <col min="7944" max="7944" width="32.7109375" style="3" customWidth="1"/>
    <col min="7945" max="8184" width="11.42578125" style="3"/>
    <col min="8185" max="8185" width="9.85546875" style="3" customWidth="1"/>
    <col min="8186" max="8186" width="29.85546875" style="3" customWidth="1"/>
    <col min="8187" max="8187" width="10.28515625" style="3" customWidth="1"/>
    <col min="8188" max="8188" width="11.42578125" style="3"/>
    <col min="8189" max="8189" width="10.5703125" style="3" customWidth="1"/>
    <col min="8190" max="8194" width="11.42578125" style="3"/>
    <col min="8195" max="8195" width="9.7109375" style="3" customWidth="1"/>
    <col min="8196" max="8197" width="11.42578125" style="3"/>
    <col min="8198" max="8198" width="0" style="3" hidden="1" customWidth="1"/>
    <col min="8199" max="8199" width="11.42578125" style="3"/>
    <col min="8200" max="8200" width="32.7109375" style="3" customWidth="1"/>
    <col min="8201" max="8440" width="11.42578125" style="3"/>
    <col min="8441" max="8441" width="9.85546875" style="3" customWidth="1"/>
    <col min="8442" max="8442" width="29.85546875" style="3" customWidth="1"/>
    <col min="8443" max="8443" width="10.28515625" style="3" customWidth="1"/>
    <col min="8444" max="8444" width="11.42578125" style="3"/>
    <col min="8445" max="8445" width="10.5703125" style="3" customWidth="1"/>
    <col min="8446" max="8450" width="11.42578125" style="3"/>
    <col min="8451" max="8451" width="9.7109375" style="3" customWidth="1"/>
    <col min="8452" max="8453" width="11.42578125" style="3"/>
    <col min="8454" max="8454" width="0" style="3" hidden="1" customWidth="1"/>
    <col min="8455" max="8455" width="11.42578125" style="3"/>
    <col min="8456" max="8456" width="32.7109375" style="3" customWidth="1"/>
    <col min="8457" max="8696" width="11.42578125" style="3"/>
    <col min="8697" max="8697" width="9.85546875" style="3" customWidth="1"/>
    <col min="8698" max="8698" width="29.85546875" style="3" customWidth="1"/>
    <col min="8699" max="8699" width="10.28515625" style="3" customWidth="1"/>
    <col min="8700" max="8700" width="11.42578125" style="3"/>
    <col min="8701" max="8701" width="10.5703125" style="3" customWidth="1"/>
    <col min="8702" max="8706" width="11.42578125" style="3"/>
    <col min="8707" max="8707" width="9.7109375" style="3" customWidth="1"/>
    <col min="8708" max="8709" width="11.42578125" style="3"/>
    <col min="8710" max="8710" width="0" style="3" hidden="1" customWidth="1"/>
    <col min="8711" max="8711" width="11.42578125" style="3"/>
    <col min="8712" max="8712" width="32.7109375" style="3" customWidth="1"/>
    <col min="8713" max="8952" width="11.42578125" style="3"/>
    <col min="8953" max="8953" width="9.85546875" style="3" customWidth="1"/>
    <col min="8954" max="8954" width="29.85546875" style="3" customWidth="1"/>
    <col min="8955" max="8955" width="10.28515625" style="3" customWidth="1"/>
    <col min="8956" max="8956" width="11.42578125" style="3"/>
    <col min="8957" max="8957" width="10.5703125" style="3" customWidth="1"/>
    <col min="8958" max="8962" width="11.42578125" style="3"/>
    <col min="8963" max="8963" width="9.7109375" style="3" customWidth="1"/>
    <col min="8964" max="8965" width="11.42578125" style="3"/>
    <col min="8966" max="8966" width="0" style="3" hidden="1" customWidth="1"/>
    <col min="8967" max="8967" width="11.42578125" style="3"/>
    <col min="8968" max="8968" width="32.7109375" style="3" customWidth="1"/>
    <col min="8969" max="9208" width="11.42578125" style="3"/>
    <col min="9209" max="9209" width="9.85546875" style="3" customWidth="1"/>
    <col min="9210" max="9210" width="29.85546875" style="3" customWidth="1"/>
    <col min="9211" max="9211" width="10.28515625" style="3" customWidth="1"/>
    <col min="9212" max="9212" width="11.42578125" style="3"/>
    <col min="9213" max="9213" width="10.5703125" style="3" customWidth="1"/>
    <col min="9214" max="9218" width="11.42578125" style="3"/>
    <col min="9219" max="9219" width="9.7109375" style="3" customWidth="1"/>
    <col min="9220" max="9221" width="11.42578125" style="3"/>
    <col min="9222" max="9222" width="0" style="3" hidden="1" customWidth="1"/>
    <col min="9223" max="9223" width="11.42578125" style="3"/>
    <col min="9224" max="9224" width="32.7109375" style="3" customWidth="1"/>
    <col min="9225" max="9464" width="11.42578125" style="3"/>
    <col min="9465" max="9465" width="9.85546875" style="3" customWidth="1"/>
    <col min="9466" max="9466" width="29.85546875" style="3" customWidth="1"/>
    <col min="9467" max="9467" width="10.28515625" style="3" customWidth="1"/>
    <col min="9468" max="9468" width="11.42578125" style="3"/>
    <col min="9469" max="9469" width="10.5703125" style="3" customWidth="1"/>
    <col min="9470" max="9474" width="11.42578125" style="3"/>
    <col min="9475" max="9475" width="9.7109375" style="3" customWidth="1"/>
    <col min="9476" max="9477" width="11.42578125" style="3"/>
    <col min="9478" max="9478" width="0" style="3" hidden="1" customWidth="1"/>
    <col min="9479" max="9479" width="11.42578125" style="3"/>
    <col min="9480" max="9480" width="32.7109375" style="3" customWidth="1"/>
    <col min="9481" max="9720" width="11.42578125" style="3"/>
    <col min="9721" max="9721" width="9.85546875" style="3" customWidth="1"/>
    <col min="9722" max="9722" width="29.85546875" style="3" customWidth="1"/>
    <col min="9723" max="9723" width="10.28515625" style="3" customWidth="1"/>
    <col min="9724" max="9724" width="11.42578125" style="3"/>
    <col min="9725" max="9725" width="10.5703125" style="3" customWidth="1"/>
    <col min="9726" max="9730" width="11.42578125" style="3"/>
    <col min="9731" max="9731" width="9.7109375" style="3" customWidth="1"/>
    <col min="9732" max="9733" width="11.42578125" style="3"/>
    <col min="9734" max="9734" width="0" style="3" hidden="1" customWidth="1"/>
    <col min="9735" max="9735" width="11.42578125" style="3"/>
    <col min="9736" max="9736" width="32.7109375" style="3" customWidth="1"/>
    <col min="9737" max="9976" width="11.42578125" style="3"/>
    <col min="9977" max="9977" width="9.85546875" style="3" customWidth="1"/>
    <col min="9978" max="9978" width="29.85546875" style="3" customWidth="1"/>
    <col min="9979" max="9979" width="10.28515625" style="3" customWidth="1"/>
    <col min="9980" max="9980" width="11.42578125" style="3"/>
    <col min="9981" max="9981" width="10.5703125" style="3" customWidth="1"/>
    <col min="9982" max="9986" width="11.42578125" style="3"/>
    <col min="9987" max="9987" width="9.7109375" style="3" customWidth="1"/>
    <col min="9988" max="9989" width="11.42578125" style="3"/>
    <col min="9990" max="9990" width="0" style="3" hidden="1" customWidth="1"/>
    <col min="9991" max="9991" width="11.42578125" style="3"/>
    <col min="9992" max="9992" width="32.7109375" style="3" customWidth="1"/>
    <col min="9993" max="10232" width="11.42578125" style="3"/>
    <col min="10233" max="10233" width="9.85546875" style="3" customWidth="1"/>
    <col min="10234" max="10234" width="29.85546875" style="3" customWidth="1"/>
    <col min="10235" max="10235" width="10.28515625" style="3" customWidth="1"/>
    <col min="10236" max="10236" width="11.42578125" style="3"/>
    <col min="10237" max="10237" width="10.5703125" style="3" customWidth="1"/>
    <col min="10238" max="10242" width="11.42578125" style="3"/>
    <col min="10243" max="10243" width="9.7109375" style="3" customWidth="1"/>
    <col min="10244" max="10245" width="11.42578125" style="3"/>
    <col min="10246" max="10246" width="0" style="3" hidden="1" customWidth="1"/>
    <col min="10247" max="10247" width="11.42578125" style="3"/>
    <col min="10248" max="10248" width="32.7109375" style="3" customWidth="1"/>
    <col min="10249" max="10488" width="11.42578125" style="3"/>
    <col min="10489" max="10489" width="9.85546875" style="3" customWidth="1"/>
    <col min="10490" max="10490" width="29.85546875" style="3" customWidth="1"/>
    <col min="10491" max="10491" width="10.28515625" style="3" customWidth="1"/>
    <col min="10492" max="10492" width="11.42578125" style="3"/>
    <col min="10493" max="10493" width="10.5703125" style="3" customWidth="1"/>
    <col min="10494" max="10498" width="11.42578125" style="3"/>
    <col min="10499" max="10499" width="9.7109375" style="3" customWidth="1"/>
    <col min="10500" max="10501" width="11.42578125" style="3"/>
    <col min="10502" max="10502" width="0" style="3" hidden="1" customWidth="1"/>
    <col min="10503" max="10503" width="11.42578125" style="3"/>
    <col min="10504" max="10504" width="32.7109375" style="3" customWidth="1"/>
    <col min="10505" max="10744" width="11.42578125" style="3"/>
    <col min="10745" max="10745" width="9.85546875" style="3" customWidth="1"/>
    <col min="10746" max="10746" width="29.85546875" style="3" customWidth="1"/>
    <col min="10747" max="10747" width="10.28515625" style="3" customWidth="1"/>
    <col min="10748" max="10748" width="11.42578125" style="3"/>
    <col min="10749" max="10749" width="10.5703125" style="3" customWidth="1"/>
    <col min="10750" max="10754" width="11.42578125" style="3"/>
    <col min="10755" max="10755" width="9.7109375" style="3" customWidth="1"/>
    <col min="10756" max="10757" width="11.42578125" style="3"/>
    <col min="10758" max="10758" width="0" style="3" hidden="1" customWidth="1"/>
    <col min="10759" max="10759" width="11.42578125" style="3"/>
    <col min="10760" max="10760" width="32.7109375" style="3" customWidth="1"/>
    <col min="10761" max="11000" width="11.42578125" style="3"/>
    <col min="11001" max="11001" width="9.85546875" style="3" customWidth="1"/>
    <col min="11002" max="11002" width="29.85546875" style="3" customWidth="1"/>
    <col min="11003" max="11003" width="10.28515625" style="3" customWidth="1"/>
    <col min="11004" max="11004" width="11.42578125" style="3"/>
    <col min="11005" max="11005" width="10.5703125" style="3" customWidth="1"/>
    <col min="11006" max="11010" width="11.42578125" style="3"/>
    <col min="11011" max="11011" width="9.7109375" style="3" customWidth="1"/>
    <col min="11012" max="11013" width="11.42578125" style="3"/>
    <col min="11014" max="11014" width="0" style="3" hidden="1" customWidth="1"/>
    <col min="11015" max="11015" width="11.42578125" style="3"/>
    <col min="11016" max="11016" width="32.7109375" style="3" customWidth="1"/>
    <col min="11017" max="11256" width="11.42578125" style="3"/>
    <col min="11257" max="11257" width="9.85546875" style="3" customWidth="1"/>
    <col min="11258" max="11258" width="29.85546875" style="3" customWidth="1"/>
    <col min="11259" max="11259" width="10.28515625" style="3" customWidth="1"/>
    <col min="11260" max="11260" width="11.42578125" style="3"/>
    <col min="11261" max="11261" width="10.5703125" style="3" customWidth="1"/>
    <col min="11262" max="11266" width="11.42578125" style="3"/>
    <col min="11267" max="11267" width="9.7109375" style="3" customWidth="1"/>
    <col min="11268" max="11269" width="11.42578125" style="3"/>
    <col min="11270" max="11270" width="0" style="3" hidden="1" customWidth="1"/>
    <col min="11271" max="11271" width="11.42578125" style="3"/>
    <col min="11272" max="11272" width="32.7109375" style="3" customWidth="1"/>
    <col min="11273" max="11512" width="11.42578125" style="3"/>
    <col min="11513" max="11513" width="9.85546875" style="3" customWidth="1"/>
    <col min="11514" max="11514" width="29.85546875" style="3" customWidth="1"/>
    <col min="11515" max="11515" width="10.28515625" style="3" customWidth="1"/>
    <col min="11516" max="11516" width="11.42578125" style="3"/>
    <col min="11517" max="11517" width="10.5703125" style="3" customWidth="1"/>
    <col min="11518" max="11522" width="11.42578125" style="3"/>
    <col min="11523" max="11523" width="9.7109375" style="3" customWidth="1"/>
    <col min="11524" max="11525" width="11.42578125" style="3"/>
    <col min="11526" max="11526" width="0" style="3" hidden="1" customWidth="1"/>
    <col min="11527" max="11527" width="11.42578125" style="3"/>
    <col min="11528" max="11528" width="32.7109375" style="3" customWidth="1"/>
    <col min="11529" max="11768" width="11.42578125" style="3"/>
    <col min="11769" max="11769" width="9.85546875" style="3" customWidth="1"/>
    <col min="11770" max="11770" width="29.85546875" style="3" customWidth="1"/>
    <col min="11771" max="11771" width="10.28515625" style="3" customWidth="1"/>
    <col min="11772" max="11772" width="11.42578125" style="3"/>
    <col min="11773" max="11773" width="10.5703125" style="3" customWidth="1"/>
    <col min="11774" max="11778" width="11.42578125" style="3"/>
    <col min="11779" max="11779" width="9.7109375" style="3" customWidth="1"/>
    <col min="11780" max="11781" width="11.42578125" style="3"/>
    <col min="11782" max="11782" width="0" style="3" hidden="1" customWidth="1"/>
    <col min="11783" max="11783" width="11.42578125" style="3"/>
    <col min="11784" max="11784" width="32.7109375" style="3" customWidth="1"/>
    <col min="11785" max="12024" width="11.42578125" style="3"/>
    <col min="12025" max="12025" width="9.85546875" style="3" customWidth="1"/>
    <col min="12026" max="12026" width="29.85546875" style="3" customWidth="1"/>
    <col min="12027" max="12027" width="10.28515625" style="3" customWidth="1"/>
    <col min="12028" max="12028" width="11.42578125" style="3"/>
    <col min="12029" max="12029" width="10.5703125" style="3" customWidth="1"/>
    <col min="12030" max="12034" width="11.42578125" style="3"/>
    <col min="12035" max="12035" width="9.7109375" style="3" customWidth="1"/>
    <col min="12036" max="12037" width="11.42578125" style="3"/>
    <col min="12038" max="12038" width="0" style="3" hidden="1" customWidth="1"/>
    <col min="12039" max="12039" width="11.42578125" style="3"/>
    <col min="12040" max="12040" width="32.7109375" style="3" customWidth="1"/>
    <col min="12041" max="12280" width="11.42578125" style="3"/>
    <col min="12281" max="12281" width="9.85546875" style="3" customWidth="1"/>
    <col min="12282" max="12282" width="29.85546875" style="3" customWidth="1"/>
    <col min="12283" max="12283" width="10.28515625" style="3" customWidth="1"/>
    <col min="12284" max="12284" width="11.42578125" style="3"/>
    <col min="12285" max="12285" width="10.5703125" style="3" customWidth="1"/>
    <col min="12286" max="12290" width="11.42578125" style="3"/>
    <col min="12291" max="12291" width="9.7109375" style="3" customWidth="1"/>
    <col min="12292" max="12293" width="11.42578125" style="3"/>
    <col min="12294" max="12294" width="0" style="3" hidden="1" customWidth="1"/>
    <col min="12295" max="12295" width="11.42578125" style="3"/>
    <col min="12296" max="12296" width="32.7109375" style="3" customWidth="1"/>
    <col min="12297" max="12536" width="11.42578125" style="3"/>
    <col min="12537" max="12537" width="9.85546875" style="3" customWidth="1"/>
    <col min="12538" max="12538" width="29.85546875" style="3" customWidth="1"/>
    <col min="12539" max="12539" width="10.28515625" style="3" customWidth="1"/>
    <col min="12540" max="12540" width="11.42578125" style="3"/>
    <col min="12541" max="12541" width="10.5703125" style="3" customWidth="1"/>
    <col min="12542" max="12546" width="11.42578125" style="3"/>
    <col min="12547" max="12547" width="9.7109375" style="3" customWidth="1"/>
    <col min="12548" max="12549" width="11.42578125" style="3"/>
    <col min="12550" max="12550" width="0" style="3" hidden="1" customWidth="1"/>
    <col min="12551" max="12551" width="11.42578125" style="3"/>
    <col min="12552" max="12552" width="32.7109375" style="3" customWidth="1"/>
    <col min="12553" max="12792" width="11.42578125" style="3"/>
    <col min="12793" max="12793" width="9.85546875" style="3" customWidth="1"/>
    <col min="12794" max="12794" width="29.85546875" style="3" customWidth="1"/>
    <col min="12795" max="12795" width="10.28515625" style="3" customWidth="1"/>
    <col min="12796" max="12796" width="11.42578125" style="3"/>
    <col min="12797" max="12797" width="10.5703125" style="3" customWidth="1"/>
    <col min="12798" max="12802" width="11.42578125" style="3"/>
    <col min="12803" max="12803" width="9.7109375" style="3" customWidth="1"/>
    <col min="12804" max="12805" width="11.42578125" style="3"/>
    <col min="12806" max="12806" width="0" style="3" hidden="1" customWidth="1"/>
    <col min="12807" max="12807" width="11.42578125" style="3"/>
    <col min="12808" max="12808" width="32.7109375" style="3" customWidth="1"/>
    <col min="12809" max="13048" width="11.42578125" style="3"/>
    <col min="13049" max="13049" width="9.85546875" style="3" customWidth="1"/>
    <col min="13050" max="13050" width="29.85546875" style="3" customWidth="1"/>
    <col min="13051" max="13051" width="10.28515625" style="3" customWidth="1"/>
    <col min="13052" max="13052" width="11.42578125" style="3"/>
    <col min="13053" max="13053" width="10.5703125" style="3" customWidth="1"/>
    <col min="13054" max="13058" width="11.42578125" style="3"/>
    <col min="13059" max="13059" width="9.7109375" style="3" customWidth="1"/>
    <col min="13060" max="13061" width="11.42578125" style="3"/>
    <col min="13062" max="13062" width="0" style="3" hidden="1" customWidth="1"/>
    <col min="13063" max="13063" width="11.42578125" style="3"/>
    <col min="13064" max="13064" width="32.7109375" style="3" customWidth="1"/>
    <col min="13065" max="13304" width="11.42578125" style="3"/>
    <col min="13305" max="13305" width="9.85546875" style="3" customWidth="1"/>
    <col min="13306" max="13306" width="29.85546875" style="3" customWidth="1"/>
    <col min="13307" max="13307" width="10.28515625" style="3" customWidth="1"/>
    <col min="13308" max="13308" width="11.42578125" style="3"/>
    <col min="13309" max="13309" width="10.5703125" style="3" customWidth="1"/>
    <col min="13310" max="13314" width="11.42578125" style="3"/>
    <col min="13315" max="13315" width="9.7109375" style="3" customWidth="1"/>
    <col min="13316" max="13317" width="11.42578125" style="3"/>
    <col min="13318" max="13318" width="0" style="3" hidden="1" customWidth="1"/>
    <col min="13319" max="13319" width="11.42578125" style="3"/>
    <col min="13320" max="13320" width="32.7109375" style="3" customWidth="1"/>
    <col min="13321" max="13560" width="11.42578125" style="3"/>
    <col min="13561" max="13561" width="9.85546875" style="3" customWidth="1"/>
    <col min="13562" max="13562" width="29.85546875" style="3" customWidth="1"/>
    <col min="13563" max="13563" width="10.28515625" style="3" customWidth="1"/>
    <col min="13564" max="13564" width="11.42578125" style="3"/>
    <col min="13565" max="13565" width="10.5703125" style="3" customWidth="1"/>
    <col min="13566" max="13570" width="11.42578125" style="3"/>
    <col min="13571" max="13571" width="9.7109375" style="3" customWidth="1"/>
    <col min="13572" max="13573" width="11.42578125" style="3"/>
    <col min="13574" max="13574" width="0" style="3" hidden="1" customWidth="1"/>
    <col min="13575" max="13575" width="11.42578125" style="3"/>
    <col min="13576" max="13576" width="32.7109375" style="3" customWidth="1"/>
    <col min="13577" max="13816" width="11.42578125" style="3"/>
    <col min="13817" max="13817" width="9.85546875" style="3" customWidth="1"/>
    <col min="13818" max="13818" width="29.85546875" style="3" customWidth="1"/>
    <col min="13819" max="13819" width="10.28515625" style="3" customWidth="1"/>
    <col min="13820" max="13820" width="11.42578125" style="3"/>
    <col min="13821" max="13821" width="10.5703125" style="3" customWidth="1"/>
    <col min="13822" max="13826" width="11.42578125" style="3"/>
    <col min="13827" max="13827" width="9.7109375" style="3" customWidth="1"/>
    <col min="13828" max="13829" width="11.42578125" style="3"/>
    <col min="13830" max="13830" width="0" style="3" hidden="1" customWidth="1"/>
    <col min="13831" max="13831" width="11.42578125" style="3"/>
    <col min="13832" max="13832" width="32.7109375" style="3" customWidth="1"/>
    <col min="13833" max="14072" width="11.42578125" style="3"/>
    <col min="14073" max="14073" width="9.85546875" style="3" customWidth="1"/>
    <col min="14074" max="14074" width="29.85546875" style="3" customWidth="1"/>
    <col min="14075" max="14075" width="10.28515625" style="3" customWidth="1"/>
    <col min="14076" max="14076" width="11.42578125" style="3"/>
    <col min="14077" max="14077" width="10.5703125" style="3" customWidth="1"/>
    <col min="14078" max="14082" width="11.42578125" style="3"/>
    <col min="14083" max="14083" width="9.7109375" style="3" customWidth="1"/>
    <col min="14084" max="14085" width="11.42578125" style="3"/>
    <col min="14086" max="14086" width="0" style="3" hidden="1" customWidth="1"/>
    <col min="14087" max="14087" width="11.42578125" style="3"/>
    <col min="14088" max="14088" width="32.7109375" style="3" customWidth="1"/>
    <col min="14089" max="14328" width="11.42578125" style="3"/>
    <col min="14329" max="14329" width="9.85546875" style="3" customWidth="1"/>
    <col min="14330" max="14330" width="29.85546875" style="3" customWidth="1"/>
    <col min="14331" max="14331" width="10.28515625" style="3" customWidth="1"/>
    <col min="14332" max="14332" width="11.42578125" style="3"/>
    <col min="14333" max="14333" width="10.5703125" style="3" customWidth="1"/>
    <col min="14334" max="14338" width="11.42578125" style="3"/>
    <col min="14339" max="14339" width="9.7109375" style="3" customWidth="1"/>
    <col min="14340" max="14341" width="11.42578125" style="3"/>
    <col min="14342" max="14342" width="0" style="3" hidden="1" customWidth="1"/>
    <col min="14343" max="14343" width="11.42578125" style="3"/>
    <col min="14344" max="14344" width="32.7109375" style="3" customWidth="1"/>
    <col min="14345" max="14584" width="11.42578125" style="3"/>
    <col min="14585" max="14585" width="9.85546875" style="3" customWidth="1"/>
    <col min="14586" max="14586" width="29.85546875" style="3" customWidth="1"/>
    <col min="14587" max="14587" width="10.28515625" style="3" customWidth="1"/>
    <col min="14588" max="14588" width="11.42578125" style="3"/>
    <col min="14589" max="14589" width="10.5703125" style="3" customWidth="1"/>
    <col min="14590" max="14594" width="11.42578125" style="3"/>
    <col min="14595" max="14595" width="9.7109375" style="3" customWidth="1"/>
    <col min="14596" max="14597" width="11.42578125" style="3"/>
    <col min="14598" max="14598" width="0" style="3" hidden="1" customWidth="1"/>
    <col min="14599" max="14599" width="11.42578125" style="3"/>
    <col min="14600" max="14600" width="32.7109375" style="3" customWidth="1"/>
    <col min="14601" max="14840" width="11.42578125" style="3"/>
    <col min="14841" max="14841" width="9.85546875" style="3" customWidth="1"/>
    <col min="14842" max="14842" width="29.85546875" style="3" customWidth="1"/>
    <col min="14843" max="14843" width="10.28515625" style="3" customWidth="1"/>
    <col min="14844" max="14844" width="11.42578125" style="3"/>
    <col min="14845" max="14845" width="10.5703125" style="3" customWidth="1"/>
    <col min="14846" max="14850" width="11.42578125" style="3"/>
    <col min="14851" max="14851" width="9.7109375" style="3" customWidth="1"/>
    <col min="14852" max="14853" width="11.42578125" style="3"/>
    <col min="14854" max="14854" width="0" style="3" hidden="1" customWidth="1"/>
    <col min="14855" max="14855" width="11.42578125" style="3"/>
    <col min="14856" max="14856" width="32.7109375" style="3" customWidth="1"/>
    <col min="14857" max="15096" width="11.42578125" style="3"/>
    <col min="15097" max="15097" width="9.85546875" style="3" customWidth="1"/>
    <col min="15098" max="15098" width="29.85546875" style="3" customWidth="1"/>
    <col min="15099" max="15099" width="10.28515625" style="3" customWidth="1"/>
    <col min="15100" max="15100" width="11.42578125" style="3"/>
    <col min="15101" max="15101" width="10.5703125" style="3" customWidth="1"/>
    <col min="15102" max="15106" width="11.42578125" style="3"/>
    <col min="15107" max="15107" width="9.7109375" style="3" customWidth="1"/>
    <col min="15108" max="15109" width="11.42578125" style="3"/>
    <col min="15110" max="15110" width="0" style="3" hidden="1" customWidth="1"/>
    <col min="15111" max="15111" width="11.42578125" style="3"/>
    <col min="15112" max="15112" width="32.7109375" style="3" customWidth="1"/>
    <col min="15113" max="15352" width="11.42578125" style="3"/>
    <col min="15353" max="15353" width="9.85546875" style="3" customWidth="1"/>
    <col min="15354" max="15354" width="29.85546875" style="3" customWidth="1"/>
    <col min="15355" max="15355" width="10.28515625" style="3" customWidth="1"/>
    <col min="15356" max="15356" width="11.42578125" style="3"/>
    <col min="15357" max="15357" width="10.5703125" style="3" customWidth="1"/>
    <col min="15358" max="15362" width="11.42578125" style="3"/>
    <col min="15363" max="15363" width="9.7109375" style="3" customWidth="1"/>
    <col min="15364" max="15365" width="11.42578125" style="3"/>
    <col min="15366" max="15366" width="0" style="3" hidden="1" customWidth="1"/>
    <col min="15367" max="15367" width="11.42578125" style="3"/>
    <col min="15368" max="15368" width="32.7109375" style="3" customWidth="1"/>
    <col min="15369" max="15608" width="11.42578125" style="3"/>
    <col min="15609" max="15609" width="9.85546875" style="3" customWidth="1"/>
    <col min="15610" max="15610" width="29.85546875" style="3" customWidth="1"/>
    <col min="15611" max="15611" width="10.28515625" style="3" customWidth="1"/>
    <col min="15612" max="15612" width="11.42578125" style="3"/>
    <col min="15613" max="15613" width="10.5703125" style="3" customWidth="1"/>
    <col min="15614" max="15618" width="11.42578125" style="3"/>
    <col min="15619" max="15619" width="9.7109375" style="3" customWidth="1"/>
    <col min="15620" max="15621" width="11.42578125" style="3"/>
    <col min="15622" max="15622" width="0" style="3" hidden="1" customWidth="1"/>
    <col min="15623" max="15623" width="11.42578125" style="3"/>
    <col min="15624" max="15624" width="32.7109375" style="3" customWidth="1"/>
    <col min="15625" max="15864" width="11.42578125" style="3"/>
    <col min="15865" max="15865" width="9.85546875" style="3" customWidth="1"/>
    <col min="15866" max="15866" width="29.85546875" style="3" customWidth="1"/>
    <col min="15867" max="15867" width="10.28515625" style="3" customWidth="1"/>
    <col min="15868" max="15868" width="11.42578125" style="3"/>
    <col min="15869" max="15869" width="10.5703125" style="3" customWidth="1"/>
    <col min="15870" max="15874" width="11.42578125" style="3"/>
    <col min="15875" max="15875" width="9.7109375" style="3" customWidth="1"/>
    <col min="15876" max="15877" width="11.42578125" style="3"/>
    <col min="15878" max="15878" width="0" style="3" hidden="1" customWidth="1"/>
    <col min="15879" max="15879" width="11.42578125" style="3"/>
    <col min="15880" max="15880" width="32.7109375" style="3" customWidth="1"/>
    <col min="15881" max="16120" width="11.42578125" style="3"/>
    <col min="16121" max="16121" width="9.85546875" style="3" customWidth="1"/>
    <col min="16122" max="16122" width="29.85546875" style="3" customWidth="1"/>
    <col min="16123" max="16123" width="10.28515625" style="3" customWidth="1"/>
    <col min="16124" max="16124" width="11.42578125" style="3"/>
    <col min="16125" max="16125" width="10.5703125" style="3" customWidth="1"/>
    <col min="16126" max="16130" width="11.42578125" style="3"/>
    <col min="16131" max="16131" width="9.7109375" style="3" customWidth="1"/>
    <col min="16132" max="16133" width="11.42578125" style="3"/>
    <col min="16134" max="16134" width="0" style="3" hidden="1" customWidth="1"/>
    <col min="16135" max="16135" width="11.42578125" style="3"/>
    <col min="16136" max="16136" width="32.7109375" style="3" customWidth="1"/>
    <col min="16137" max="16384" width="11.42578125" style="3"/>
  </cols>
  <sheetData>
    <row r="1" spans="1:13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.75" x14ac:dyDescent="0.25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">
      <c r="A3" s="5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">
      <c r="A4" s="117">
        <v>2022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</row>
    <row r="5" spans="1:13" x14ac:dyDescent="0.2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6" spans="1:13" ht="12.75" customHeight="1" x14ac:dyDescent="0.2">
      <c r="A6" s="6"/>
      <c r="B6" s="7" t="s">
        <v>3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</row>
    <row r="7" spans="1:13" s="12" customFormat="1" ht="3" customHeight="1" x14ac:dyDescent="0.2">
      <c r="A7" s="8"/>
      <c r="B7" s="9"/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x14ac:dyDescent="0.2">
      <c r="A8" s="6"/>
      <c r="B8" s="7" t="s">
        <v>4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</row>
    <row r="9" spans="1:13" s="12" customFormat="1" ht="3" customHeight="1" thickBot="1" x14ac:dyDescent="0.25">
      <c r="A9" s="8"/>
      <c r="B9" s="9"/>
      <c r="C9" s="10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x14ac:dyDescent="0.2">
      <c r="A10" s="13"/>
      <c r="B10" s="14" t="s">
        <v>5</v>
      </c>
      <c r="C10" s="119"/>
      <c r="D10" s="119"/>
      <c r="E10" s="119"/>
      <c r="F10" s="118"/>
      <c r="G10" s="120" t="s">
        <v>6</v>
      </c>
      <c r="H10" s="121"/>
      <c r="I10" s="121"/>
      <c r="J10" s="121"/>
      <c r="K10" s="121"/>
      <c r="L10" s="121"/>
      <c r="M10" s="122"/>
    </row>
    <row r="11" spans="1:13" s="12" customFormat="1" ht="3" customHeight="1" x14ac:dyDescent="0.2">
      <c r="A11" s="8"/>
      <c r="B11" s="9"/>
      <c r="C11" s="10"/>
      <c r="D11" s="11"/>
      <c r="E11" s="11"/>
      <c r="F11" s="11"/>
      <c r="G11" s="123"/>
      <c r="H11" s="124"/>
      <c r="I11" s="124"/>
      <c r="J11" s="124"/>
      <c r="K11" s="124"/>
      <c r="L11" s="124"/>
      <c r="M11" s="125"/>
    </row>
    <row r="12" spans="1:13" ht="13.5" thickBot="1" x14ac:dyDescent="0.25">
      <c r="A12" s="13"/>
      <c r="B12" s="14" t="s">
        <v>7</v>
      </c>
      <c r="C12" s="129"/>
      <c r="D12" s="119"/>
      <c r="E12" s="119"/>
      <c r="F12" s="118"/>
      <c r="G12" s="126"/>
      <c r="H12" s="127"/>
      <c r="I12" s="127"/>
      <c r="J12" s="127"/>
      <c r="K12" s="127"/>
      <c r="L12" s="127"/>
      <c r="M12" s="128"/>
    </row>
    <row r="13" spans="1:13" ht="23.25" thickBot="1" x14ac:dyDescent="0.25">
      <c r="A13" s="110" t="s">
        <v>8</v>
      </c>
      <c r="B13" s="111"/>
      <c r="C13" s="111"/>
      <c r="D13" s="111"/>
      <c r="E13" s="112"/>
      <c r="F13" s="13"/>
      <c r="G13" s="113" t="s">
        <v>9</v>
      </c>
      <c r="H13" s="114"/>
      <c r="I13" s="15"/>
      <c r="J13" s="106" t="s">
        <v>10</v>
      </c>
      <c r="K13" s="16"/>
      <c r="L13" s="106" t="s">
        <v>11</v>
      </c>
      <c r="M13" s="17" t="s">
        <v>12</v>
      </c>
    </row>
    <row r="14" spans="1:13" x14ac:dyDescent="0.2">
      <c r="A14" s="18"/>
      <c r="B14" s="6"/>
      <c r="C14" s="6"/>
      <c r="D14" s="6"/>
      <c r="E14" s="19"/>
      <c r="F14" s="13"/>
      <c r="G14" s="20" t="s">
        <v>13</v>
      </c>
      <c r="H14" s="21"/>
      <c r="I14" s="21"/>
      <c r="J14" s="22"/>
      <c r="K14" s="22"/>
      <c r="L14" s="22"/>
      <c r="M14" s="23"/>
    </row>
    <row r="15" spans="1:13" x14ac:dyDescent="0.2">
      <c r="A15" s="24" t="s">
        <v>82</v>
      </c>
      <c r="B15" s="6"/>
      <c r="C15" s="6"/>
      <c r="D15" s="6"/>
      <c r="E15" s="109">
        <v>96.22</v>
      </c>
      <c r="F15" s="25"/>
      <c r="G15" s="26" t="s">
        <v>14</v>
      </c>
      <c r="H15" s="21"/>
      <c r="I15" s="21"/>
      <c r="J15" s="27">
        <v>0.20399999999999999</v>
      </c>
      <c r="K15" s="28"/>
      <c r="L15" s="22" t="s">
        <v>15</v>
      </c>
      <c r="M15" s="23">
        <v>1</v>
      </c>
    </row>
    <row r="16" spans="1:13" x14ac:dyDescent="0.2">
      <c r="A16" s="24" t="s">
        <v>81</v>
      </c>
      <c r="B16" s="6"/>
      <c r="C16" s="6"/>
      <c r="D16" s="6"/>
      <c r="E16" s="108">
        <v>172.87</v>
      </c>
      <c r="F16" s="25"/>
      <c r="G16" s="26" t="s">
        <v>16</v>
      </c>
      <c r="H16" s="21"/>
      <c r="I16" s="21"/>
      <c r="J16" s="27">
        <v>1.0999999999999999E-2</v>
      </c>
      <c r="K16" s="28"/>
      <c r="L16" s="22" t="s">
        <v>17</v>
      </c>
      <c r="M16" s="23">
        <v>3</v>
      </c>
    </row>
    <row r="17" spans="1:13" x14ac:dyDescent="0.2">
      <c r="A17" s="18"/>
      <c r="B17" s="6"/>
      <c r="C17" s="6"/>
      <c r="D17" s="6"/>
      <c r="E17" s="23"/>
      <c r="F17" s="13"/>
      <c r="G17" s="26" t="s">
        <v>18</v>
      </c>
      <c r="H17" s="21"/>
      <c r="I17" s="21"/>
      <c r="J17" s="28">
        <v>7.0000000000000001E-3</v>
      </c>
      <c r="K17" s="28"/>
      <c r="L17" s="22" t="s">
        <v>19</v>
      </c>
      <c r="M17" s="23">
        <v>2</v>
      </c>
    </row>
    <row r="18" spans="1:13" x14ac:dyDescent="0.2">
      <c r="A18" s="20"/>
      <c r="B18" s="6"/>
      <c r="C18" s="6"/>
      <c r="D18" s="6"/>
      <c r="E18" s="23"/>
      <c r="F18" s="13"/>
      <c r="G18" s="26" t="s">
        <v>20</v>
      </c>
      <c r="H18" s="21"/>
      <c r="I18" s="21"/>
      <c r="J18" s="28">
        <v>1.0500000000000001E-2</v>
      </c>
      <c r="K18" s="28"/>
      <c r="L18" s="22" t="s">
        <v>19</v>
      </c>
      <c r="M18" s="23">
        <v>2</v>
      </c>
    </row>
    <row r="19" spans="1:13" x14ac:dyDescent="0.2">
      <c r="A19" s="24" t="s">
        <v>21</v>
      </c>
      <c r="B19" s="6"/>
      <c r="C19" s="6"/>
      <c r="D19" s="6"/>
      <c r="E19" s="19"/>
      <c r="F19" s="13"/>
      <c r="G19" s="20" t="s">
        <v>22</v>
      </c>
      <c r="H19" s="21"/>
      <c r="I19" s="21"/>
      <c r="J19" s="28"/>
      <c r="K19" s="28"/>
      <c r="L19" s="22"/>
      <c r="M19" s="23"/>
    </row>
    <row r="20" spans="1:13" x14ac:dyDescent="0.2">
      <c r="A20" s="18"/>
      <c r="B20" s="29" t="s">
        <v>23</v>
      </c>
      <c r="C20" s="29"/>
      <c r="D20" s="6"/>
      <c r="E20" s="30">
        <f>ROUND(E15/E16,6)</f>
        <v>0.55660299999999996</v>
      </c>
      <c r="F20" s="13"/>
      <c r="G20" s="26" t="s">
        <v>22</v>
      </c>
      <c r="H20" s="21"/>
      <c r="I20" s="21"/>
      <c r="J20" s="28">
        <v>1.7500000000000002E-2</v>
      </c>
      <c r="K20" s="28"/>
      <c r="L20" s="22" t="s">
        <v>19</v>
      </c>
      <c r="M20" s="23">
        <v>2</v>
      </c>
    </row>
    <row r="21" spans="1:13" x14ac:dyDescent="0.2">
      <c r="A21" s="18"/>
      <c r="B21" s="29" t="s">
        <v>24</v>
      </c>
      <c r="C21" s="29"/>
      <c r="D21" s="6"/>
      <c r="E21" s="30">
        <f>ROUND(E20*3,6)</f>
        <v>1.6698090000000001</v>
      </c>
      <c r="F21" s="13"/>
      <c r="G21" s="20" t="s">
        <v>25</v>
      </c>
      <c r="H21" s="21"/>
      <c r="I21" s="21"/>
      <c r="J21" s="28"/>
      <c r="K21" s="28"/>
      <c r="L21" s="22"/>
      <c r="M21" s="23"/>
    </row>
    <row r="22" spans="1:13" x14ac:dyDescent="0.2">
      <c r="A22" s="31"/>
      <c r="B22" s="32"/>
      <c r="C22" s="32"/>
      <c r="D22" s="33"/>
      <c r="E22" s="23"/>
      <c r="F22" s="13"/>
      <c r="G22" s="26" t="s">
        <v>25</v>
      </c>
      <c r="H22" s="21"/>
      <c r="I22" s="21"/>
      <c r="J22" s="28">
        <v>0.01</v>
      </c>
      <c r="K22" s="28"/>
      <c r="L22" s="22" t="s">
        <v>19</v>
      </c>
      <c r="M22" s="23">
        <v>2</v>
      </c>
    </row>
    <row r="23" spans="1:13" x14ac:dyDescent="0.2">
      <c r="A23" s="34"/>
      <c r="B23" s="32"/>
      <c r="C23" s="32"/>
      <c r="D23" s="33"/>
      <c r="E23" s="23"/>
      <c r="F23" s="13"/>
      <c r="G23" s="20" t="s">
        <v>26</v>
      </c>
      <c r="H23" s="21"/>
      <c r="I23" s="21"/>
      <c r="J23" s="28"/>
      <c r="K23" s="28"/>
      <c r="L23" s="22"/>
      <c r="M23" s="23"/>
    </row>
    <row r="24" spans="1:13" x14ac:dyDescent="0.2">
      <c r="A24" s="35"/>
      <c r="B24" s="32"/>
      <c r="C24" s="32"/>
      <c r="D24" s="6"/>
      <c r="E24" s="36"/>
      <c r="F24" s="13"/>
      <c r="G24" s="26" t="s">
        <v>27</v>
      </c>
      <c r="H24" s="21"/>
      <c r="I24" s="21"/>
      <c r="J24" s="28">
        <v>0.02</v>
      </c>
      <c r="K24" s="28"/>
      <c r="L24" s="22" t="s">
        <v>19</v>
      </c>
      <c r="M24" s="23">
        <v>2</v>
      </c>
    </row>
    <row r="25" spans="1:13" ht="13.5" thickBot="1" x14ac:dyDescent="0.25">
      <c r="A25" s="37"/>
      <c r="B25" s="38"/>
      <c r="C25" s="38"/>
      <c r="D25" s="39"/>
      <c r="E25" s="40"/>
      <c r="F25" s="13"/>
      <c r="G25" s="26" t="s">
        <v>28</v>
      </c>
      <c r="H25" s="21"/>
      <c r="I25" s="21"/>
      <c r="J25" s="28">
        <v>3.15E-2</v>
      </c>
      <c r="K25" s="28"/>
      <c r="L25" s="22" t="s">
        <v>19</v>
      </c>
      <c r="M25" s="23">
        <v>2</v>
      </c>
    </row>
    <row r="26" spans="1:13" x14ac:dyDescent="0.2">
      <c r="A26" s="41"/>
      <c r="B26" s="42"/>
      <c r="C26" s="42"/>
      <c r="D26" s="43"/>
      <c r="E26" s="44"/>
      <c r="F26" s="13"/>
      <c r="G26" s="20" t="s">
        <v>29</v>
      </c>
      <c r="H26" s="21"/>
      <c r="I26" s="21"/>
      <c r="J26" s="28"/>
      <c r="K26" s="28"/>
      <c r="L26" s="22"/>
      <c r="M26" s="23"/>
    </row>
    <row r="27" spans="1:13" x14ac:dyDescent="0.2">
      <c r="A27" s="45"/>
      <c r="B27" s="32"/>
      <c r="C27" s="32"/>
      <c r="D27" s="33"/>
      <c r="E27" s="22"/>
      <c r="F27" s="13"/>
      <c r="G27" s="26" t="s">
        <v>29</v>
      </c>
      <c r="H27" s="21"/>
      <c r="I27" s="21"/>
      <c r="J27" s="46">
        <v>7.5887499999999997E-2</v>
      </c>
      <c r="K27" s="47"/>
      <c r="L27" s="22" t="s">
        <v>19</v>
      </c>
      <c r="M27" s="23">
        <v>2</v>
      </c>
    </row>
    <row r="28" spans="1:13" x14ac:dyDescent="0.2">
      <c r="A28" s="48"/>
      <c r="B28" s="32"/>
      <c r="C28" s="32"/>
      <c r="D28" s="6"/>
      <c r="E28" s="49"/>
      <c r="F28" s="13"/>
      <c r="G28" s="20" t="s">
        <v>30</v>
      </c>
      <c r="H28" s="21"/>
      <c r="I28" s="21"/>
      <c r="J28" s="28"/>
      <c r="K28" s="28"/>
      <c r="L28" s="22"/>
      <c r="M28" s="23"/>
    </row>
    <row r="29" spans="1:13" ht="13.5" thickBot="1" x14ac:dyDescent="0.25">
      <c r="A29" s="48"/>
      <c r="B29" s="32"/>
      <c r="C29" s="32"/>
      <c r="D29" s="6"/>
      <c r="E29" s="49"/>
      <c r="F29" s="13"/>
      <c r="G29" s="50" t="s">
        <v>30</v>
      </c>
      <c r="H29" s="51"/>
      <c r="I29" s="51"/>
      <c r="J29" s="52">
        <v>0.05</v>
      </c>
      <c r="K29" s="52"/>
      <c r="L29" s="53" t="s">
        <v>19</v>
      </c>
      <c r="M29" s="54">
        <v>2</v>
      </c>
    </row>
    <row r="30" spans="1:13" ht="6.75" customHeight="1" thickBot="1" x14ac:dyDescent="0.25">
      <c r="A30" s="55"/>
      <c r="B30" s="56"/>
      <c r="C30" s="56"/>
      <c r="D30" s="56"/>
      <c r="E30" s="56"/>
      <c r="F30" s="56"/>
      <c r="G30" s="56"/>
      <c r="H30" s="56"/>
      <c r="I30" s="56"/>
      <c r="J30" s="56"/>
      <c r="K30" s="13"/>
      <c r="L30" s="13"/>
      <c r="M30" s="13"/>
    </row>
    <row r="31" spans="1:13" ht="45.75" thickBot="1" x14ac:dyDescent="0.25">
      <c r="A31" s="57" t="s">
        <v>31</v>
      </c>
      <c r="B31" s="58" t="s">
        <v>32</v>
      </c>
      <c r="C31" s="58" t="s">
        <v>33</v>
      </c>
      <c r="D31" s="58" t="s">
        <v>34</v>
      </c>
      <c r="E31" s="58" t="s">
        <v>35</v>
      </c>
      <c r="F31" s="58" t="s">
        <v>36</v>
      </c>
      <c r="G31" s="58" t="s">
        <v>37</v>
      </c>
      <c r="H31" s="58" t="s">
        <v>38</v>
      </c>
      <c r="I31" s="58" t="s">
        <v>39</v>
      </c>
      <c r="J31" s="59" t="s">
        <v>40</v>
      </c>
      <c r="K31" s="59" t="s">
        <v>41</v>
      </c>
      <c r="L31" s="59" t="s">
        <v>42</v>
      </c>
      <c r="M31" s="59" t="s">
        <v>43</v>
      </c>
    </row>
    <row r="32" spans="1:13" x14ac:dyDescent="0.2">
      <c r="A32" s="60">
        <v>1</v>
      </c>
      <c r="B32" s="61" t="s">
        <v>44</v>
      </c>
      <c r="C32" s="62">
        <v>199.42</v>
      </c>
      <c r="D32" s="63">
        <f>(IF(B32="","",ROUND(C32/$E$16,6)))</f>
        <v>1.1535839999999999</v>
      </c>
      <c r="E32" s="64">
        <v>2.5</v>
      </c>
      <c r="F32" s="65">
        <f>IF(B32="","",ROUND(D32*E32,6))</f>
        <v>2.8839600000000001</v>
      </c>
      <c r="G32" s="65">
        <f>IF(B32="","",ROUND(SUM($J$17:$J$29),6))</f>
        <v>0.222388</v>
      </c>
      <c r="H32" s="65">
        <f t="shared" ref="H32:H65" si="0">IF(B32="","",ROUND($J$15*E$20/F32,6))</f>
        <v>3.9371999999999997E-2</v>
      </c>
      <c r="I32" s="65">
        <f t="shared" ref="I32:I65" si="1">IF(B32="","",ROUND(IF(F32&gt;$E$21,($J$16-($J$16*$E$21/F32)),0),6))</f>
        <v>4.6309999999999997E-3</v>
      </c>
      <c r="J32" s="65">
        <f>IF(B32="","",ROUND(+G32+H32+I32,6))</f>
        <v>0.26639099999999999</v>
      </c>
      <c r="K32" s="66">
        <v>1</v>
      </c>
      <c r="L32" s="67">
        <f t="shared" ref="L32:L65" si="2">IF(B32="","",K32/$K$68)</f>
        <v>2.9411764705882353E-2</v>
      </c>
      <c r="M32" s="68">
        <f>IF(B32="","",L32*J32)</f>
        <v>7.835029411764706E-3</v>
      </c>
    </row>
    <row r="33" spans="1:13" x14ac:dyDescent="0.2">
      <c r="A33" s="69">
        <v>2</v>
      </c>
      <c r="B33" s="70" t="s">
        <v>45</v>
      </c>
      <c r="C33" s="71">
        <v>199.42</v>
      </c>
      <c r="D33" s="72">
        <f t="shared" ref="D33:D65" si="3">(IF(B33="","",ROUND(C33/$E$16,6)))</f>
        <v>1.1535839999999999</v>
      </c>
      <c r="E33" s="64">
        <v>3.2</v>
      </c>
      <c r="F33" s="65">
        <f t="shared" ref="F33:F65" si="4">IF(B33="","",ROUND(D33*E33,6))</f>
        <v>3.6914690000000001</v>
      </c>
      <c r="G33" s="65">
        <f t="shared" ref="G33:G65" si="5">IF(B33="","",ROUND(SUM($J$17:$J$29),6))</f>
        <v>0.222388</v>
      </c>
      <c r="H33" s="65">
        <f t="shared" si="0"/>
        <v>3.0759000000000002E-2</v>
      </c>
      <c r="I33" s="65">
        <f t="shared" si="1"/>
        <v>6.0239999999999998E-3</v>
      </c>
      <c r="J33" s="65">
        <f t="shared" ref="J33:J65" si="6">IF(B33="","",ROUND(+G33+H33+I33,6))</f>
        <v>0.25917099999999998</v>
      </c>
      <c r="K33" s="66">
        <v>1</v>
      </c>
      <c r="L33" s="67">
        <f t="shared" si="2"/>
        <v>2.9411764705882353E-2</v>
      </c>
      <c r="M33" s="68">
        <f t="shared" ref="M33:M65" si="7">IF(B33="","",L33*J33)</f>
        <v>7.6226764705882352E-3</v>
      </c>
    </row>
    <row r="34" spans="1:13" x14ac:dyDescent="0.2">
      <c r="A34" s="69">
        <v>3</v>
      </c>
      <c r="B34" s="70" t="s">
        <v>46</v>
      </c>
      <c r="C34" s="71">
        <v>172.87</v>
      </c>
      <c r="D34" s="72">
        <f t="shared" si="3"/>
        <v>1</v>
      </c>
      <c r="E34" s="64">
        <v>2.2999999999999998</v>
      </c>
      <c r="F34" s="65">
        <f t="shared" si="4"/>
        <v>2.2999999999999998</v>
      </c>
      <c r="G34" s="65">
        <f t="shared" si="5"/>
        <v>0.222388</v>
      </c>
      <c r="H34" s="65">
        <f t="shared" si="0"/>
        <v>4.9368000000000002E-2</v>
      </c>
      <c r="I34" s="65">
        <f t="shared" si="1"/>
        <v>3.0140000000000002E-3</v>
      </c>
      <c r="J34" s="65">
        <f t="shared" si="6"/>
        <v>0.27477000000000001</v>
      </c>
      <c r="K34" s="66">
        <v>1</v>
      </c>
      <c r="L34" s="67">
        <f t="shared" si="2"/>
        <v>2.9411764705882353E-2</v>
      </c>
      <c r="M34" s="68">
        <f t="shared" si="7"/>
        <v>8.0814705882352941E-3</v>
      </c>
    </row>
    <row r="35" spans="1:13" x14ac:dyDescent="0.2">
      <c r="A35" s="69">
        <v>4</v>
      </c>
      <c r="B35" s="70" t="s">
        <v>47</v>
      </c>
      <c r="C35" s="71">
        <v>172.87</v>
      </c>
      <c r="D35" s="72">
        <f t="shared" si="3"/>
        <v>1</v>
      </c>
      <c r="E35" s="64">
        <v>2.1</v>
      </c>
      <c r="F35" s="65">
        <f t="shared" si="4"/>
        <v>2.1</v>
      </c>
      <c r="G35" s="65">
        <f t="shared" si="5"/>
        <v>0.222388</v>
      </c>
      <c r="H35" s="65">
        <f t="shared" si="0"/>
        <v>5.407E-2</v>
      </c>
      <c r="I35" s="65">
        <f t="shared" si="1"/>
        <v>2.2529999999999998E-3</v>
      </c>
      <c r="J35" s="65">
        <f t="shared" si="6"/>
        <v>0.27871099999999999</v>
      </c>
      <c r="K35" s="66">
        <v>1</v>
      </c>
      <c r="L35" s="67">
        <f t="shared" si="2"/>
        <v>2.9411764705882353E-2</v>
      </c>
      <c r="M35" s="68">
        <f t="shared" si="7"/>
        <v>8.1973823529411759E-3</v>
      </c>
    </row>
    <row r="36" spans="1:13" x14ac:dyDescent="0.2">
      <c r="A36" s="69">
        <v>5</v>
      </c>
      <c r="B36" s="70" t="s">
        <v>48</v>
      </c>
      <c r="C36" s="71">
        <v>195.44</v>
      </c>
      <c r="D36" s="72">
        <f t="shared" si="3"/>
        <v>1.1305609999999999</v>
      </c>
      <c r="E36" s="64">
        <v>2.8</v>
      </c>
      <c r="F36" s="65">
        <f t="shared" si="4"/>
        <v>3.1655709999999999</v>
      </c>
      <c r="G36" s="65">
        <f t="shared" si="5"/>
        <v>0.222388</v>
      </c>
      <c r="H36" s="65">
        <f t="shared" si="0"/>
        <v>3.5868999999999998E-2</v>
      </c>
      <c r="I36" s="65">
        <f t="shared" si="1"/>
        <v>5.1980000000000004E-3</v>
      </c>
      <c r="J36" s="65">
        <f t="shared" si="6"/>
        <v>0.26345499999999999</v>
      </c>
      <c r="K36" s="66">
        <v>1</v>
      </c>
      <c r="L36" s="67">
        <f t="shared" si="2"/>
        <v>2.9411764705882353E-2</v>
      </c>
      <c r="M36" s="68">
        <f t="shared" si="7"/>
        <v>7.7486764705882354E-3</v>
      </c>
    </row>
    <row r="37" spans="1:13" x14ac:dyDescent="0.2">
      <c r="A37" s="69">
        <v>6</v>
      </c>
      <c r="B37" s="70" t="s">
        <v>49</v>
      </c>
      <c r="C37" s="71">
        <v>199.42</v>
      </c>
      <c r="D37" s="72">
        <f t="shared" si="3"/>
        <v>1.1535839999999999</v>
      </c>
      <c r="E37" s="64">
        <v>2.8</v>
      </c>
      <c r="F37" s="65">
        <f t="shared" si="4"/>
        <v>3.230035</v>
      </c>
      <c r="G37" s="65">
        <f t="shared" si="5"/>
        <v>0.222388</v>
      </c>
      <c r="H37" s="65">
        <f t="shared" si="0"/>
        <v>3.5152999999999997E-2</v>
      </c>
      <c r="I37" s="65">
        <f t="shared" si="1"/>
        <v>5.313E-3</v>
      </c>
      <c r="J37" s="65">
        <f t="shared" si="6"/>
        <v>0.26285399999999998</v>
      </c>
      <c r="K37" s="66">
        <v>1</v>
      </c>
      <c r="L37" s="67">
        <f t="shared" si="2"/>
        <v>2.9411764705882353E-2</v>
      </c>
      <c r="M37" s="68">
        <f t="shared" si="7"/>
        <v>7.7309999999999992E-3</v>
      </c>
    </row>
    <row r="38" spans="1:13" x14ac:dyDescent="0.2">
      <c r="A38" s="69">
        <v>7</v>
      </c>
      <c r="B38" s="70" t="s">
        <v>50</v>
      </c>
      <c r="C38" s="71">
        <v>199.42</v>
      </c>
      <c r="D38" s="72">
        <f t="shared" si="3"/>
        <v>1.1535839999999999</v>
      </c>
      <c r="E38" s="64">
        <v>2.8</v>
      </c>
      <c r="F38" s="65">
        <f t="shared" si="4"/>
        <v>3.230035</v>
      </c>
      <c r="G38" s="65">
        <f t="shared" si="5"/>
        <v>0.222388</v>
      </c>
      <c r="H38" s="65">
        <f t="shared" si="0"/>
        <v>3.5152999999999997E-2</v>
      </c>
      <c r="I38" s="65">
        <f t="shared" si="1"/>
        <v>5.313E-3</v>
      </c>
      <c r="J38" s="65">
        <f t="shared" si="6"/>
        <v>0.26285399999999998</v>
      </c>
      <c r="K38" s="66">
        <v>1</v>
      </c>
      <c r="L38" s="67">
        <f t="shared" si="2"/>
        <v>2.9411764705882353E-2</v>
      </c>
      <c r="M38" s="68">
        <f t="shared" si="7"/>
        <v>7.7309999999999992E-3</v>
      </c>
    </row>
    <row r="39" spans="1:13" ht="22.5" x14ac:dyDescent="0.2">
      <c r="A39" s="69">
        <v>8</v>
      </c>
      <c r="B39" s="70" t="s">
        <v>51</v>
      </c>
      <c r="C39" s="71">
        <v>196.14</v>
      </c>
      <c r="D39" s="72">
        <f t="shared" si="3"/>
        <v>1.1346099999999999</v>
      </c>
      <c r="E39" s="64">
        <v>3</v>
      </c>
      <c r="F39" s="65">
        <f t="shared" si="4"/>
        <v>3.4038300000000001</v>
      </c>
      <c r="G39" s="65">
        <f t="shared" si="5"/>
        <v>0.222388</v>
      </c>
      <c r="H39" s="65">
        <f t="shared" si="0"/>
        <v>3.3359E-2</v>
      </c>
      <c r="I39" s="65">
        <f>IF(B39="","",ROUND(IF(F39&gt;$E$21,($J$16-($J$16*$E$21/F39)),0),6))</f>
        <v>5.6039999999999996E-3</v>
      </c>
      <c r="J39" s="65">
        <f t="shared" si="6"/>
        <v>0.261351</v>
      </c>
      <c r="K39" s="66">
        <v>1</v>
      </c>
      <c r="L39" s="67">
        <f t="shared" si="2"/>
        <v>2.9411764705882353E-2</v>
      </c>
      <c r="M39" s="68">
        <f t="shared" si="7"/>
        <v>7.686794117647059E-3</v>
      </c>
    </row>
    <row r="40" spans="1:13" x14ac:dyDescent="0.2">
      <c r="A40" s="69">
        <v>9</v>
      </c>
      <c r="B40" s="70" t="s">
        <v>52</v>
      </c>
      <c r="C40" s="71">
        <v>203.52</v>
      </c>
      <c r="D40" s="72">
        <f t="shared" si="3"/>
        <v>1.1773009999999999</v>
      </c>
      <c r="E40" s="64">
        <v>2.2999999999999998</v>
      </c>
      <c r="F40" s="65">
        <f t="shared" si="4"/>
        <v>2.707792</v>
      </c>
      <c r="G40" s="65">
        <f t="shared" si="5"/>
        <v>0.222388</v>
      </c>
      <c r="H40" s="65">
        <f t="shared" si="0"/>
        <v>4.1932999999999998E-2</v>
      </c>
      <c r="I40" s="65">
        <f t="shared" si="1"/>
        <v>4.2170000000000003E-3</v>
      </c>
      <c r="J40" s="65">
        <f t="shared" si="6"/>
        <v>0.268538</v>
      </c>
      <c r="K40" s="66">
        <v>1</v>
      </c>
      <c r="L40" s="67">
        <f t="shared" si="2"/>
        <v>2.9411764705882353E-2</v>
      </c>
      <c r="M40" s="68">
        <f t="shared" si="7"/>
        <v>7.8981764705882349E-3</v>
      </c>
    </row>
    <row r="41" spans="1:13" x14ac:dyDescent="0.2">
      <c r="A41" s="69">
        <v>10</v>
      </c>
      <c r="B41" s="70" t="s">
        <v>53</v>
      </c>
      <c r="C41" s="71">
        <v>197.75</v>
      </c>
      <c r="D41" s="72">
        <f t="shared" si="3"/>
        <v>1.143923</v>
      </c>
      <c r="E41" s="64">
        <v>2.1</v>
      </c>
      <c r="F41" s="65">
        <f t="shared" si="4"/>
        <v>2.4022380000000001</v>
      </c>
      <c r="G41" s="65">
        <f t="shared" si="5"/>
        <v>0.222388</v>
      </c>
      <c r="H41" s="65">
        <f t="shared" si="0"/>
        <v>4.7267000000000003E-2</v>
      </c>
      <c r="I41" s="65">
        <f t="shared" si="1"/>
        <v>3.3540000000000002E-3</v>
      </c>
      <c r="J41" s="65">
        <f t="shared" si="6"/>
        <v>0.273009</v>
      </c>
      <c r="K41" s="66">
        <v>1</v>
      </c>
      <c r="L41" s="67">
        <f t="shared" si="2"/>
        <v>2.9411764705882353E-2</v>
      </c>
      <c r="M41" s="68">
        <f t="shared" si="7"/>
        <v>8.0296764705882345E-3</v>
      </c>
    </row>
    <row r="42" spans="1:13" x14ac:dyDescent="0.2">
      <c r="A42" s="69">
        <v>11</v>
      </c>
      <c r="B42" s="70" t="s">
        <v>54</v>
      </c>
      <c r="C42" s="71">
        <v>195.44</v>
      </c>
      <c r="D42" s="72">
        <f t="shared" si="3"/>
        <v>1.1305609999999999</v>
      </c>
      <c r="E42" s="64">
        <v>2.8</v>
      </c>
      <c r="F42" s="65">
        <f t="shared" si="4"/>
        <v>3.1655709999999999</v>
      </c>
      <c r="G42" s="65">
        <f t="shared" si="5"/>
        <v>0.222388</v>
      </c>
      <c r="H42" s="65">
        <f t="shared" si="0"/>
        <v>3.5868999999999998E-2</v>
      </c>
      <c r="I42" s="65">
        <f t="shared" si="1"/>
        <v>5.1980000000000004E-3</v>
      </c>
      <c r="J42" s="65">
        <f t="shared" si="6"/>
        <v>0.26345499999999999</v>
      </c>
      <c r="K42" s="66">
        <v>1</v>
      </c>
      <c r="L42" s="67">
        <f t="shared" si="2"/>
        <v>2.9411764705882353E-2</v>
      </c>
      <c r="M42" s="68">
        <f t="shared" si="7"/>
        <v>7.7486764705882354E-3</v>
      </c>
    </row>
    <row r="43" spans="1:13" ht="22.5" x14ac:dyDescent="0.2">
      <c r="A43" s="69">
        <v>12</v>
      </c>
      <c r="B43" s="70" t="s">
        <v>55</v>
      </c>
      <c r="C43" s="71">
        <v>195.44</v>
      </c>
      <c r="D43" s="72">
        <f t="shared" si="3"/>
        <v>1.1305609999999999</v>
      </c>
      <c r="E43" s="64">
        <v>3</v>
      </c>
      <c r="F43" s="65">
        <f t="shared" si="4"/>
        <v>3.391683</v>
      </c>
      <c r="G43" s="65">
        <f t="shared" si="5"/>
        <v>0.222388</v>
      </c>
      <c r="H43" s="65">
        <f t="shared" si="0"/>
        <v>3.3478000000000001E-2</v>
      </c>
      <c r="I43" s="65">
        <f t="shared" si="1"/>
        <v>5.5840000000000004E-3</v>
      </c>
      <c r="J43" s="65">
        <f t="shared" si="6"/>
        <v>0.26145000000000002</v>
      </c>
      <c r="K43" s="66">
        <v>1</v>
      </c>
      <c r="L43" s="67">
        <f t="shared" si="2"/>
        <v>2.9411764705882353E-2</v>
      </c>
      <c r="M43" s="68">
        <f t="shared" si="7"/>
        <v>7.6897058823529414E-3</v>
      </c>
    </row>
    <row r="44" spans="1:13" ht="22.5" x14ac:dyDescent="0.2">
      <c r="A44" s="69">
        <v>13</v>
      </c>
      <c r="B44" s="70" t="s">
        <v>56</v>
      </c>
      <c r="C44" s="71">
        <v>195.44</v>
      </c>
      <c r="D44" s="72">
        <f t="shared" si="3"/>
        <v>1.1305609999999999</v>
      </c>
      <c r="E44" s="64">
        <v>3</v>
      </c>
      <c r="F44" s="65">
        <f t="shared" si="4"/>
        <v>3.391683</v>
      </c>
      <c r="G44" s="65">
        <f t="shared" si="5"/>
        <v>0.222388</v>
      </c>
      <c r="H44" s="65">
        <f t="shared" si="0"/>
        <v>3.3478000000000001E-2</v>
      </c>
      <c r="I44" s="65">
        <f t="shared" si="1"/>
        <v>5.5840000000000004E-3</v>
      </c>
      <c r="J44" s="65">
        <f t="shared" si="6"/>
        <v>0.26145000000000002</v>
      </c>
      <c r="K44" s="66">
        <v>1</v>
      </c>
      <c r="L44" s="67">
        <f t="shared" si="2"/>
        <v>2.9411764705882353E-2</v>
      </c>
      <c r="M44" s="68">
        <f t="shared" si="7"/>
        <v>7.6897058823529414E-3</v>
      </c>
    </row>
    <row r="45" spans="1:13" x14ac:dyDescent="0.2">
      <c r="A45" s="69">
        <v>14</v>
      </c>
      <c r="B45" s="70" t="s">
        <v>57</v>
      </c>
      <c r="C45" s="71">
        <v>195.44</v>
      </c>
      <c r="D45" s="72">
        <f t="shared" si="3"/>
        <v>1.1305609999999999</v>
      </c>
      <c r="E45" s="64">
        <v>2.7</v>
      </c>
      <c r="F45" s="65">
        <f t="shared" si="4"/>
        <v>3.0525150000000001</v>
      </c>
      <c r="G45" s="65">
        <f t="shared" si="5"/>
        <v>0.222388</v>
      </c>
      <c r="H45" s="65">
        <f t="shared" si="0"/>
        <v>3.7198000000000002E-2</v>
      </c>
      <c r="I45" s="65">
        <f t="shared" si="1"/>
        <v>4.9829999999999996E-3</v>
      </c>
      <c r="J45" s="65">
        <f t="shared" si="6"/>
        <v>0.264569</v>
      </c>
      <c r="K45" s="66">
        <v>1</v>
      </c>
      <c r="L45" s="67">
        <f t="shared" si="2"/>
        <v>2.9411764705882353E-2</v>
      </c>
      <c r="M45" s="68">
        <f t="shared" si="7"/>
        <v>7.7814411764705882E-3</v>
      </c>
    </row>
    <row r="46" spans="1:13" x14ac:dyDescent="0.2">
      <c r="A46" s="69">
        <v>15</v>
      </c>
      <c r="B46" s="70" t="s">
        <v>58</v>
      </c>
      <c r="C46" s="71">
        <v>182.04</v>
      </c>
      <c r="D46" s="72">
        <f t="shared" si="3"/>
        <v>1.0530459999999999</v>
      </c>
      <c r="E46" s="64">
        <v>2</v>
      </c>
      <c r="F46" s="65">
        <f t="shared" si="4"/>
        <v>2.1060919999999999</v>
      </c>
      <c r="G46" s="65">
        <f t="shared" si="5"/>
        <v>0.222388</v>
      </c>
      <c r="H46" s="65">
        <f t="shared" si="0"/>
        <v>5.3913999999999997E-2</v>
      </c>
      <c r="I46" s="65">
        <f t="shared" si="1"/>
        <v>2.2790000000000002E-3</v>
      </c>
      <c r="J46" s="65">
        <f t="shared" si="6"/>
        <v>0.27858100000000002</v>
      </c>
      <c r="K46" s="66">
        <v>1</v>
      </c>
      <c r="L46" s="67">
        <f t="shared" si="2"/>
        <v>2.9411764705882353E-2</v>
      </c>
      <c r="M46" s="68">
        <f t="shared" si="7"/>
        <v>8.1935588235294132E-3</v>
      </c>
    </row>
    <row r="47" spans="1:13" x14ac:dyDescent="0.2">
      <c r="A47" s="69">
        <v>16</v>
      </c>
      <c r="B47" s="70" t="s">
        <v>59</v>
      </c>
      <c r="C47" s="71">
        <v>199.42</v>
      </c>
      <c r="D47" s="72">
        <f t="shared" si="3"/>
        <v>1.1535839999999999</v>
      </c>
      <c r="E47" s="64">
        <v>2.8</v>
      </c>
      <c r="F47" s="65">
        <f t="shared" si="4"/>
        <v>3.230035</v>
      </c>
      <c r="G47" s="65">
        <f t="shared" si="5"/>
        <v>0.222388</v>
      </c>
      <c r="H47" s="65">
        <f t="shared" si="0"/>
        <v>3.5152999999999997E-2</v>
      </c>
      <c r="I47" s="65">
        <f t="shared" si="1"/>
        <v>5.313E-3</v>
      </c>
      <c r="J47" s="65">
        <f t="shared" si="6"/>
        <v>0.26285399999999998</v>
      </c>
      <c r="K47" s="66">
        <v>1</v>
      </c>
      <c r="L47" s="67">
        <f t="shared" si="2"/>
        <v>2.9411764705882353E-2</v>
      </c>
      <c r="M47" s="68">
        <f t="shared" si="7"/>
        <v>7.7309999999999992E-3</v>
      </c>
    </row>
    <row r="48" spans="1:13" x14ac:dyDescent="0.2">
      <c r="A48" s="69">
        <v>17</v>
      </c>
      <c r="B48" s="70" t="s">
        <v>60</v>
      </c>
      <c r="C48" s="71">
        <v>192.92</v>
      </c>
      <c r="D48" s="72">
        <f t="shared" si="3"/>
        <v>1.1159829999999999</v>
      </c>
      <c r="E48" s="64">
        <v>2.8</v>
      </c>
      <c r="F48" s="65">
        <f t="shared" si="4"/>
        <v>3.124752</v>
      </c>
      <c r="G48" s="65">
        <f t="shared" si="5"/>
        <v>0.222388</v>
      </c>
      <c r="H48" s="65">
        <f t="shared" si="0"/>
        <v>3.6338000000000002E-2</v>
      </c>
      <c r="I48" s="65">
        <f t="shared" si="1"/>
        <v>5.1219999999999998E-3</v>
      </c>
      <c r="J48" s="65">
        <f t="shared" si="6"/>
        <v>0.26384800000000003</v>
      </c>
      <c r="K48" s="66">
        <v>1</v>
      </c>
      <c r="L48" s="67">
        <f t="shared" si="2"/>
        <v>2.9411764705882353E-2</v>
      </c>
      <c r="M48" s="68">
        <f t="shared" si="7"/>
        <v>7.7602352941176476E-3</v>
      </c>
    </row>
    <row r="49" spans="1:13" x14ac:dyDescent="0.2">
      <c r="A49" s="69">
        <v>18</v>
      </c>
      <c r="B49" s="70" t="s">
        <v>61</v>
      </c>
      <c r="C49" s="71">
        <v>172.87</v>
      </c>
      <c r="D49" s="72">
        <f t="shared" si="3"/>
        <v>1</v>
      </c>
      <c r="E49" s="64">
        <v>2</v>
      </c>
      <c r="F49" s="65">
        <f t="shared" si="4"/>
        <v>2</v>
      </c>
      <c r="G49" s="65">
        <f t="shared" si="5"/>
        <v>0.222388</v>
      </c>
      <c r="H49" s="65">
        <f t="shared" si="0"/>
        <v>5.6773999999999998E-2</v>
      </c>
      <c r="I49" s="65">
        <f t="shared" si="1"/>
        <v>1.8159999999999999E-3</v>
      </c>
      <c r="J49" s="65">
        <f t="shared" si="6"/>
        <v>0.28097800000000001</v>
      </c>
      <c r="K49" s="66">
        <v>1</v>
      </c>
      <c r="L49" s="67">
        <f t="shared" si="2"/>
        <v>2.9411764705882353E-2</v>
      </c>
      <c r="M49" s="68">
        <f t="shared" si="7"/>
        <v>8.2640588235294125E-3</v>
      </c>
    </row>
    <row r="50" spans="1:13" x14ac:dyDescent="0.2">
      <c r="A50" s="69">
        <v>19</v>
      </c>
      <c r="B50" s="70" t="s">
        <v>62</v>
      </c>
      <c r="C50" s="71">
        <v>172.87</v>
      </c>
      <c r="D50" s="72">
        <f t="shared" si="3"/>
        <v>1</v>
      </c>
      <c r="E50" s="64">
        <v>2.5</v>
      </c>
      <c r="F50" s="65">
        <f t="shared" si="4"/>
        <v>2.5</v>
      </c>
      <c r="G50" s="65">
        <f t="shared" si="5"/>
        <v>0.222388</v>
      </c>
      <c r="H50" s="65">
        <f t="shared" si="0"/>
        <v>4.5419000000000001E-2</v>
      </c>
      <c r="I50" s="65">
        <f t="shared" si="1"/>
        <v>3.653E-3</v>
      </c>
      <c r="J50" s="65">
        <f t="shared" si="6"/>
        <v>0.27145999999999998</v>
      </c>
      <c r="K50" s="66">
        <v>1</v>
      </c>
      <c r="L50" s="67">
        <f t="shared" si="2"/>
        <v>2.9411764705882353E-2</v>
      </c>
      <c r="M50" s="68">
        <f t="shared" si="7"/>
        <v>7.9841176470588221E-3</v>
      </c>
    </row>
    <row r="51" spans="1:13" x14ac:dyDescent="0.2">
      <c r="A51" s="69">
        <v>20</v>
      </c>
      <c r="B51" s="70" t="s">
        <v>63</v>
      </c>
      <c r="C51" s="71">
        <v>208.91</v>
      </c>
      <c r="D51" s="72">
        <f t="shared" si="3"/>
        <v>1.20848</v>
      </c>
      <c r="E51" s="64">
        <v>2.8</v>
      </c>
      <c r="F51" s="65">
        <f t="shared" si="4"/>
        <v>3.3837440000000001</v>
      </c>
      <c r="G51" s="65">
        <f t="shared" si="5"/>
        <v>0.222388</v>
      </c>
      <c r="H51" s="65">
        <f t="shared" si="0"/>
        <v>3.3556999999999997E-2</v>
      </c>
      <c r="I51" s="65">
        <f t="shared" si="1"/>
        <v>5.5719999999999997E-3</v>
      </c>
      <c r="J51" s="65">
        <f t="shared" si="6"/>
        <v>0.261517</v>
      </c>
      <c r="K51" s="66">
        <v>1</v>
      </c>
      <c r="L51" s="67">
        <f t="shared" si="2"/>
        <v>2.9411764705882353E-2</v>
      </c>
      <c r="M51" s="68">
        <f t="shared" si="7"/>
        <v>7.6916764705882348E-3</v>
      </c>
    </row>
    <row r="52" spans="1:13" x14ac:dyDescent="0.2">
      <c r="A52" s="69">
        <v>21</v>
      </c>
      <c r="B52" s="70" t="s">
        <v>64</v>
      </c>
      <c r="C52" s="71">
        <v>210.84</v>
      </c>
      <c r="D52" s="72">
        <f t="shared" si="3"/>
        <v>1.2196450000000001</v>
      </c>
      <c r="E52" s="64">
        <v>2.8</v>
      </c>
      <c r="F52" s="65">
        <f t="shared" si="4"/>
        <v>3.415006</v>
      </c>
      <c r="G52" s="65">
        <f t="shared" si="5"/>
        <v>0.222388</v>
      </c>
      <c r="H52" s="65">
        <f t="shared" si="0"/>
        <v>3.3249000000000001E-2</v>
      </c>
      <c r="I52" s="65">
        <f t="shared" si="1"/>
        <v>5.6210000000000001E-3</v>
      </c>
      <c r="J52" s="65">
        <f t="shared" si="6"/>
        <v>0.26125799999999999</v>
      </c>
      <c r="K52" s="66">
        <v>1</v>
      </c>
      <c r="L52" s="67">
        <f t="shared" si="2"/>
        <v>2.9411764705882353E-2</v>
      </c>
      <c r="M52" s="68">
        <f t="shared" si="7"/>
        <v>7.684058823529411E-3</v>
      </c>
    </row>
    <row r="53" spans="1:13" x14ac:dyDescent="0.2">
      <c r="A53" s="69">
        <v>22</v>
      </c>
      <c r="B53" s="70" t="s">
        <v>65</v>
      </c>
      <c r="C53" s="71">
        <v>208.91</v>
      </c>
      <c r="D53" s="72">
        <f t="shared" si="3"/>
        <v>1.20848</v>
      </c>
      <c r="E53" s="64">
        <v>3.5</v>
      </c>
      <c r="F53" s="65">
        <f t="shared" si="4"/>
        <v>4.2296800000000001</v>
      </c>
      <c r="G53" s="65">
        <f t="shared" si="5"/>
        <v>0.222388</v>
      </c>
      <c r="H53" s="65">
        <f t="shared" si="0"/>
        <v>2.6845000000000001E-2</v>
      </c>
      <c r="I53" s="65">
        <f t="shared" si="1"/>
        <v>6.6569999999999997E-3</v>
      </c>
      <c r="J53" s="65">
        <f t="shared" si="6"/>
        <v>0.25589000000000001</v>
      </c>
      <c r="K53" s="66">
        <v>1</v>
      </c>
      <c r="L53" s="67">
        <f t="shared" si="2"/>
        <v>2.9411764705882353E-2</v>
      </c>
      <c r="M53" s="68">
        <f t="shared" si="7"/>
        <v>7.5261764705882358E-3</v>
      </c>
    </row>
    <row r="54" spans="1:13" x14ac:dyDescent="0.2">
      <c r="A54" s="69">
        <v>23</v>
      </c>
      <c r="B54" s="70" t="s">
        <v>66</v>
      </c>
      <c r="C54" s="71">
        <v>172.87</v>
      </c>
      <c r="D54" s="72">
        <f t="shared" si="3"/>
        <v>1</v>
      </c>
      <c r="E54" s="64">
        <v>2</v>
      </c>
      <c r="F54" s="65">
        <f t="shared" si="4"/>
        <v>2</v>
      </c>
      <c r="G54" s="65">
        <f t="shared" si="5"/>
        <v>0.222388</v>
      </c>
      <c r="H54" s="65">
        <f t="shared" si="0"/>
        <v>5.6773999999999998E-2</v>
      </c>
      <c r="I54" s="65">
        <f t="shared" si="1"/>
        <v>1.8159999999999999E-3</v>
      </c>
      <c r="J54" s="65">
        <f t="shared" si="6"/>
        <v>0.28097800000000001</v>
      </c>
      <c r="K54" s="66">
        <v>1</v>
      </c>
      <c r="L54" s="67">
        <f t="shared" si="2"/>
        <v>2.9411764705882353E-2</v>
      </c>
      <c r="M54" s="68">
        <f t="shared" si="7"/>
        <v>8.2640588235294125E-3</v>
      </c>
    </row>
    <row r="55" spans="1:13" x14ac:dyDescent="0.2">
      <c r="A55" s="69">
        <v>24</v>
      </c>
      <c r="B55" s="70" t="s">
        <v>67</v>
      </c>
      <c r="C55" s="71">
        <v>191.61</v>
      </c>
      <c r="D55" s="72">
        <f t="shared" si="3"/>
        <v>1.1084050000000001</v>
      </c>
      <c r="E55" s="64">
        <v>2.7</v>
      </c>
      <c r="F55" s="65">
        <f t="shared" si="4"/>
        <v>2.9926940000000002</v>
      </c>
      <c r="G55" s="65">
        <f t="shared" si="5"/>
        <v>0.222388</v>
      </c>
      <c r="H55" s="65">
        <f t="shared" si="0"/>
        <v>3.7941000000000003E-2</v>
      </c>
      <c r="I55" s="65">
        <f t="shared" si="1"/>
        <v>4.862E-3</v>
      </c>
      <c r="J55" s="65">
        <f t="shared" si="6"/>
        <v>0.26519100000000001</v>
      </c>
      <c r="K55" s="66">
        <v>1</v>
      </c>
      <c r="L55" s="67">
        <f t="shared" si="2"/>
        <v>2.9411764705882353E-2</v>
      </c>
      <c r="M55" s="68">
        <f t="shared" si="7"/>
        <v>7.7997352941176473E-3</v>
      </c>
    </row>
    <row r="56" spans="1:13" x14ac:dyDescent="0.2">
      <c r="A56" s="69">
        <v>25</v>
      </c>
      <c r="B56" s="70" t="s">
        <v>68</v>
      </c>
      <c r="C56" s="71">
        <v>191.95</v>
      </c>
      <c r="D56" s="72">
        <f t="shared" si="3"/>
        <v>1.1103719999999999</v>
      </c>
      <c r="E56" s="64">
        <v>2.7</v>
      </c>
      <c r="F56" s="65">
        <f t="shared" si="4"/>
        <v>2.9980039999999999</v>
      </c>
      <c r="G56" s="65">
        <f t="shared" si="5"/>
        <v>0.222388</v>
      </c>
      <c r="H56" s="65">
        <f t="shared" si="0"/>
        <v>3.7873999999999998E-2</v>
      </c>
      <c r="I56" s="65">
        <f t="shared" si="1"/>
        <v>4.8729999999999997E-3</v>
      </c>
      <c r="J56" s="65">
        <f t="shared" si="6"/>
        <v>0.26513500000000001</v>
      </c>
      <c r="K56" s="66">
        <v>1</v>
      </c>
      <c r="L56" s="67">
        <f t="shared" si="2"/>
        <v>2.9411764705882353E-2</v>
      </c>
      <c r="M56" s="68">
        <f t="shared" si="7"/>
        <v>7.7980882352941174E-3</v>
      </c>
    </row>
    <row r="57" spans="1:13" x14ac:dyDescent="0.2">
      <c r="A57" s="69">
        <v>26</v>
      </c>
      <c r="B57" s="70" t="s">
        <v>69</v>
      </c>
      <c r="C57" s="71">
        <v>199.42</v>
      </c>
      <c r="D57" s="72">
        <f t="shared" si="3"/>
        <v>1.1535839999999999</v>
      </c>
      <c r="E57" s="64">
        <v>3</v>
      </c>
      <c r="F57" s="65">
        <f t="shared" si="4"/>
        <v>3.4607519999999998</v>
      </c>
      <c r="G57" s="65">
        <f t="shared" si="5"/>
        <v>0.222388</v>
      </c>
      <c r="H57" s="65">
        <f t="shared" si="0"/>
        <v>3.2809999999999999E-2</v>
      </c>
      <c r="I57" s="65">
        <f t="shared" si="1"/>
        <v>5.6930000000000001E-3</v>
      </c>
      <c r="J57" s="65">
        <f t="shared" si="6"/>
        <v>0.26089099999999998</v>
      </c>
      <c r="K57" s="66">
        <v>1</v>
      </c>
      <c r="L57" s="67">
        <f t="shared" si="2"/>
        <v>2.9411764705882353E-2</v>
      </c>
      <c r="M57" s="68">
        <f t="shared" si="7"/>
        <v>7.6732647058823525E-3</v>
      </c>
    </row>
    <row r="58" spans="1:13" x14ac:dyDescent="0.2">
      <c r="A58" s="69">
        <v>27</v>
      </c>
      <c r="B58" s="70" t="s">
        <v>70</v>
      </c>
      <c r="C58" s="71">
        <v>199.42</v>
      </c>
      <c r="D58" s="72">
        <f t="shared" si="3"/>
        <v>1.1535839999999999</v>
      </c>
      <c r="E58" s="64">
        <v>3</v>
      </c>
      <c r="F58" s="65">
        <f t="shared" si="4"/>
        <v>3.4607519999999998</v>
      </c>
      <c r="G58" s="65">
        <f t="shared" si="5"/>
        <v>0.222388</v>
      </c>
      <c r="H58" s="65">
        <f t="shared" si="0"/>
        <v>3.2809999999999999E-2</v>
      </c>
      <c r="I58" s="65">
        <f t="shared" si="1"/>
        <v>5.6930000000000001E-3</v>
      </c>
      <c r="J58" s="65">
        <f t="shared" si="6"/>
        <v>0.26089099999999998</v>
      </c>
      <c r="K58" s="66">
        <v>1</v>
      </c>
      <c r="L58" s="67">
        <f t="shared" si="2"/>
        <v>2.9411764705882353E-2</v>
      </c>
      <c r="M58" s="68">
        <f t="shared" si="7"/>
        <v>7.6732647058823525E-3</v>
      </c>
    </row>
    <row r="59" spans="1:13" x14ac:dyDescent="0.2">
      <c r="A59" s="69">
        <v>28</v>
      </c>
      <c r="B59" s="70" t="s">
        <v>71</v>
      </c>
      <c r="C59" s="71">
        <v>197.34</v>
      </c>
      <c r="D59" s="72">
        <f t="shared" si="3"/>
        <v>1.141551</v>
      </c>
      <c r="E59" s="64">
        <v>3</v>
      </c>
      <c r="F59" s="65">
        <f t="shared" si="4"/>
        <v>3.4246530000000002</v>
      </c>
      <c r="G59" s="65">
        <f t="shared" si="5"/>
        <v>0.222388</v>
      </c>
      <c r="H59" s="65">
        <f t="shared" si="0"/>
        <v>3.3155999999999998E-2</v>
      </c>
      <c r="I59" s="65">
        <f t="shared" si="1"/>
        <v>5.6369999999999996E-3</v>
      </c>
      <c r="J59" s="65">
        <f t="shared" si="6"/>
        <v>0.261181</v>
      </c>
      <c r="K59" s="66">
        <v>1</v>
      </c>
      <c r="L59" s="67">
        <f t="shared" si="2"/>
        <v>2.9411764705882353E-2</v>
      </c>
      <c r="M59" s="68">
        <f t="shared" si="7"/>
        <v>7.6817941176470584E-3</v>
      </c>
    </row>
    <row r="60" spans="1:13" x14ac:dyDescent="0.2">
      <c r="A60" s="69">
        <v>29</v>
      </c>
      <c r="B60" s="70" t="s">
        <v>72</v>
      </c>
      <c r="C60" s="71">
        <v>197.34</v>
      </c>
      <c r="D60" s="72">
        <f t="shared" si="3"/>
        <v>1.141551</v>
      </c>
      <c r="E60" s="64">
        <v>2.8</v>
      </c>
      <c r="F60" s="65">
        <f t="shared" si="4"/>
        <v>3.1963430000000002</v>
      </c>
      <c r="G60" s="65">
        <f t="shared" si="5"/>
        <v>0.222388</v>
      </c>
      <c r="H60" s="65">
        <f t="shared" si="0"/>
        <v>3.5524E-2</v>
      </c>
      <c r="I60" s="65">
        <f t="shared" si="1"/>
        <v>5.2529999999999999E-3</v>
      </c>
      <c r="J60" s="65">
        <f t="shared" si="6"/>
        <v>0.26316499999999998</v>
      </c>
      <c r="K60" s="66">
        <v>1</v>
      </c>
      <c r="L60" s="67">
        <f t="shared" si="2"/>
        <v>2.9411764705882353E-2</v>
      </c>
      <c r="M60" s="68">
        <f t="shared" si="7"/>
        <v>7.7401470588235287E-3</v>
      </c>
    </row>
    <row r="61" spans="1:13" x14ac:dyDescent="0.2">
      <c r="A61" s="69">
        <v>30</v>
      </c>
      <c r="B61" s="70" t="s">
        <v>73</v>
      </c>
      <c r="C61" s="71">
        <v>199.42</v>
      </c>
      <c r="D61" s="72">
        <f t="shared" si="3"/>
        <v>1.1535839999999999</v>
      </c>
      <c r="E61" s="64">
        <v>3</v>
      </c>
      <c r="F61" s="65">
        <f t="shared" si="4"/>
        <v>3.4607519999999998</v>
      </c>
      <c r="G61" s="65">
        <f t="shared" si="5"/>
        <v>0.222388</v>
      </c>
      <c r="H61" s="65">
        <f t="shared" si="0"/>
        <v>3.2809999999999999E-2</v>
      </c>
      <c r="I61" s="65">
        <f t="shared" si="1"/>
        <v>5.6930000000000001E-3</v>
      </c>
      <c r="J61" s="65">
        <f t="shared" si="6"/>
        <v>0.26089099999999998</v>
      </c>
      <c r="K61" s="66">
        <v>1</v>
      </c>
      <c r="L61" s="67">
        <f t="shared" si="2"/>
        <v>2.9411764705882353E-2</v>
      </c>
      <c r="M61" s="68">
        <f t="shared" si="7"/>
        <v>7.6732647058823525E-3</v>
      </c>
    </row>
    <row r="62" spans="1:13" x14ac:dyDescent="0.2">
      <c r="A62" s="69">
        <v>31</v>
      </c>
      <c r="B62" s="70" t="s">
        <v>74</v>
      </c>
      <c r="C62" s="71">
        <v>199.42</v>
      </c>
      <c r="D62" s="72">
        <f t="shared" si="3"/>
        <v>1.1535839999999999</v>
      </c>
      <c r="E62" s="64">
        <v>3.2</v>
      </c>
      <c r="F62" s="65">
        <f t="shared" si="4"/>
        <v>3.6914690000000001</v>
      </c>
      <c r="G62" s="65">
        <f t="shared" si="5"/>
        <v>0.222388</v>
      </c>
      <c r="H62" s="65">
        <f t="shared" si="0"/>
        <v>3.0759000000000002E-2</v>
      </c>
      <c r="I62" s="65">
        <f t="shared" si="1"/>
        <v>6.0239999999999998E-3</v>
      </c>
      <c r="J62" s="65">
        <f t="shared" si="6"/>
        <v>0.25917099999999998</v>
      </c>
      <c r="K62" s="66">
        <v>1</v>
      </c>
      <c r="L62" s="67">
        <f t="shared" si="2"/>
        <v>2.9411764705882353E-2</v>
      </c>
      <c r="M62" s="68">
        <f t="shared" si="7"/>
        <v>7.6226764705882352E-3</v>
      </c>
    </row>
    <row r="63" spans="1:13" x14ac:dyDescent="0.2">
      <c r="A63" s="69">
        <v>32</v>
      </c>
      <c r="B63" s="70" t="s">
        <v>75</v>
      </c>
      <c r="C63" s="71">
        <v>179.08</v>
      </c>
      <c r="D63" s="72">
        <f t="shared" si="3"/>
        <v>1.0359229999999999</v>
      </c>
      <c r="E63" s="64">
        <v>2</v>
      </c>
      <c r="F63" s="65">
        <f t="shared" si="4"/>
        <v>2.0718459999999999</v>
      </c>
      <c r="G63" s="65">
        <f t="shared" si="5"/>
        <v>0.222388</v>
      </c>
      <c r="H63" s="65">
        <f t="shared" si="0"/>
        <v>5.4805E-2</v>
      </c>
      <c r="I63" s="65">
        <f t="shared" si="1"/>
        <v>2.1350000000000002E-3</v>
      </c>
      <c r="J63" s="65">
        <f t="shared" si="6"/>
        <v>0.27932800000000002</v>
      </c>
      <c r="K63" s="66">
        <v>1</v>
      </c>
      <c r="L63" s="67">
        <f t="shared" si="2"/>
        <v>2.9411764705882353E-2</v>
      </c>
      <c r="M63" s="68">
        <f t="shared" si="7"/>
        <v>8.2155294117647066E-3</v>
      </c>
    </row>
    <row r="64" spans="1:13" x14ac:dyDescent="0.2">
      <c r="A64" s="69">
        <v>33</v>
      </c>
      <c r="B64" s="70" t="s">
        <v>76</v>
      </c>
      <c r="C64" s="71">
        <v>199.42</v>
      </c>
      <c r="D64" s="72">
        <f t="shared" si="3"/>
        <v>1.1535839999999999</v>
      </c>
      <c r="E64" s="64">
        <v>2.7</v>
      </c>
      <c r="F64" s="65">
        <f t="shared" si="4"/>
        <v>3.1146769999999999</v>
      </c>
      <c r="G64" s="65">
        <f t="shared" si="5"/>
        <v>0.222388</v>
      </c>
      <c r="H64" s="65">
        <f t="shared" si="0"/>
        <v>3.6455000000000001E-2</v>
      </c>
      <c r="I64" s="65">
        <f t="shared" si="1"/>
        <v>5.1029999999999999E-3</v>
      </c>
      <c r="J64" s="65">
        <f t="shared" si="6"/>
        <v>0.26394600000000001</v>
      </c>
      <c r="K64" s="66">
        <v>1</v>
      </c>
      <c r="L64" s="67">
        <f t="shared" si="2"/>
        <v>2.9411764705882353E-2</v>
      </c>
      <c r="M64" s="68">
        <f t="shared" si="7"/>
        <v>7.763117647058824E-3</v>
      </c>
    </row>
    <row r="65" spans="1:13" x14ac:dyDescent="0.2">
      <c r="A65" s="69">
        <v>34</v>
      </c>
      <c r="B65" s="70" t="s">
        <v>77</v>
      </c>
      <c r="C65" s="71">
        <v>186.12</v>
      </c>
      <c r="D65" s="72">
        <f t="shared" si="3"/>
        <v>1.0766469999999999</v>
      </c>
      <c r="E65" s="64">
        <v>2.8</v>
      </c>
      <c r="F65" s="65">
        <f t="shared" si="4"/>
        <v>3.0146120000000001</v>
      </c>
      <c r="G65" s="65">
        <f t="shared" si="5"/>
        <v>0.222388</v>
      </c>
      <c r="H65" s="65">
        <f t="shared" si="0"/>
        <v>3.7665999999999998E-2</v>
      </c>
      <c r="I65" s="65">
        <f t="shared" si="1"/>
        <v>4.9069999999999999E-3</v>
      </c>
      <c r="J65" s="65">
        <f t="shared" si="6"/>
        <v>0.264961</v>
      </c>
      <c r="K65" s="66">
        <v>1</v>
      </c>
      <c r="L65" s="67">
        <f t="shared" si="2"/>
        <v>2.9411764705882353E-2</v>
      </c>
      <c r="M65" s="68">
        <f t="shared" si="7"/>
        <v>7.7929705882352944E-3</v>
      </c>
    </row>
    <row r="66" spans="1:13" x14ac:dyDescent="0.2">
      <c r="A66" s="73"/>
      <c r="B66" s="74"/>
      <c r="C66" s="75"/>
      <c r="D66" s="76"/>
      <c r="E66" s="64"/>
      <c r="F66" s="77"/>
      <c r="G66" s="77"/>
      <c r="H66" s="77"/>
      <c r="I66" s="77"/>
      <c r="J66" s="77"/>
      <c r="K66" s="78"/>
      <c r="L66" s="79"/>
      <c r="M66" s="80"/>
    </row>
    <row r="67" spans="1:13" ht="13.5" thickBot="1" x14ac:dyDescent="0.25">
      <c r="A67" s="81"/>
      <c r="B67" s="82"/>
      <c r="C67" s="83"/>
      <c r="D67" s="84"/>
      <c r="E67" s="64"/>
      <c r="F67" s="85"/>
      <c r="G67" s="85"/>
      <c r="H67" s="85"/>
      <c r="I67" s="85"/>
      <c r="J67" s="85"/>
      <c r="K67" s="86"/>
      <c r="L67" s="87"/>
      <c r="M67" s="88"/>
    </row>
    <row r="68" spans="1:13" ht="13.5" thickBot="1" x14ac:dyDescent="0.25">
      <c r="A68" s="89"/>
      <c r="B68" s="89"/>
      <c r="C68" s="90"/>
      <c r="D68" s="91"/>
      <c r="E68" s="92"/>
      <c r="F68" s="93"/>
      <c r="G68" s="94"/>
      <c r="H68" s="94"/>
      <c r="I68" s="94"/>
      <c r="J68" s="95"/>
      <c r="K68" s="96">
        <f>SUM(K32:K67)</f>
        <v>34</v>
      </c>
      <c r="L68" s="97"/>
      <c r="M68" s="98">
        <f>SUM(M32:M67)</f>
        <v>0.26600420588235302</v>
      </c>
    </row>
    <row r="69" spans="1:13" ht="15.75" x14ac:dyDescent="0.25">
      <c r="A69" s="13"/>
      <c r="B69" s="115" t="s">
        <v>78</v>
      </c>
      <c r="C69" s="115"/>
      <c r="D69" s="115"/>
      <c r="E69" s="115"/>
      <c r="F69" s="115"/>
      <c r="G69" s="115"/>
      <c r="H69" s="99">
        <f>M68</f>
        <v>0.26600420588235302</v>
      </c>
      <c r="I69" s="13"/>
      <c r="J69" s="13"/>
      <c r="K69" s="13"/>
      <c r="L69" s="13"/>
      <c r="M69" s="13"/>
    </row>
    <row r="70" spans="1:13" ht="7.5" customHeight="1" x14ac:dyDescent="0.2"/>
    <row r="71" spans="1:13" ht="21" customHeight="1" x14ac:dyDescent="0.2">
      <c r="A71" s="100"/>
      <c r="B71" s="116" t="s">
        <v>79</v>
      </c>
      <c r="C71" s="116"/>
      <c r="D71" s="116"/>
      <c r="E71" s="116"/>
      <c r="F71" s="116"/>
      <c r="G71" s="116"/>
      <c r="H71" s="101"/>
      <c r="I71" s="102" t="s">
        <v>80</v>
      </c>
      <c r="K71" s="103"/>
      <c r="L71" s="103"/>
      <c r="M71" s="103"/>
    </row>
    <row r="72" spans="1:13" x14ac:dyDescent="0.2">
      <c r="B72" s="104"/>
      <c r="C72" s="105"/>
      <c r="D72" s="105"/>
      <c r="E72" s="105"/>
      <c r="F72" s="105"/>
      <c r="G72" s="105"/>
      <c r="H72" s="103"/>
      <c r="I72" s="103"/>
      <c r="J72" s="103"/>
      <c r="K72" s="103"/>
      <c r="L72" s="103"/>
      <c r="M72" s="103"/>
    </row>
  </sheetData>
  <sheetProtection selectLockedCells="1"/>
  <mergeCells count="10">
    <mergeCell ref="A13:E13"/>
    <mergeCell ref="G13:H13"/>
    <mergeCell ref="B69:G69"/>
    <mergeCell ref="B71:G71"/>
    <mergeCell ref="A4:M4"/>
    <mergeCell ref="C6:M6"/>
    <mergeCell ref="C8:M8"/>
    <mergeCell ref="C10:F10"/>
    <mergeCell ref="G10:M12"/>
    <mergeCell ref="C12:F12"/>
  </mergeCells>
  <printOptions horizontalCentered="1"/>
  <pageMargins left="0.59055118110236227" right="0" top="0.19685039370078741" bottom="7.874015748031496E-2" header="0.31496062992125984" footer="0.31496062992125984"/>
  <pageSetup scale="61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PSS 2022</vt:lpstr>
      <vt:lpstr>'PSS 2022'!Área_de_impresión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2022-08-18T18:38:27Z</dcterms:modified>
</cp:coreProperties>
</file>